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управление\для Быкадоровой\Динамика численности и добыча 2022\"/>
    </mc:Choice>
  </mc:AlternateContent>
  <xr:revisionPtr revIDLastSave="0" documentId="13_ncr:1_{9DF8A54C-E3C0-4AD5-BC8F-96360AFF06E6}" xr6:coauthVersionLast="47" xr6:coauthVersionMax="47" xr10:uidLastSave="{00000000-0000-0000-0000-000000000000}"/>
  <bookViews>
    <workbookView xWindow="-120" yWindow="-120" windowWidth="29040" windowHeight="15840" xr2:uid="{7EB5FE66-1CC6-40D2-AAAC-E81A78151402}"/>
  </bookViews>
  <sheets>
    <sheet name="Лось" sheetId="2" r:id="rId1"/>
  </sheets>
  <definedNames>
    <definedName name="_xlnm.Print_Titles" localSheetId="0">Лось!$6:$8</definedName>
    <definedName name="_xlnm.Print_Area" localSheetId="0">Лось!$A$1:$P$113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6" i="2" l="1"/>
  <c r="P103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J97" i="2"/>
  <c r="J93" i="2" s="1"/>
  <c r="P93" i="2"/>
  <c r="O93" i="2"/>
  <c r="N93" i="2"/>
  <c r="M93" i="2"/>
  <c r="L93" i="2"/>
  <c r="K93" i="2"/>
  <c r="I93" i="2"/>
  <c r="H93" i="2"/>
  <c r="G93" i="2"/>
  <c r="F93" i="2"/>
  <c r="E93" i="2"/>
  <c r="D93" i="2"/>
  <c r="C93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9" i="2"/>
  <c r="P105" i="2" s="1"/>
  <c r="O9" i="2"/>
  <c r="N9" i="2"/>
  <c r="N105" i="2" s="1"/>
  <c r="M9" i="2"/>
  <c r="L9" i="2"/>
  <c r="L105" i="2" s="1"/>
  <c r="L106" i="2" s="1"/>
  <c r="K9" i="2"/>
  <c r="J9" i="2"/>
  <c r="J105" i="2" s="1"/>
  <c r="J106" i="2" s="1"/>
  <c r="I9" i="2"/>
  <c r="H9" i="2"/>
  <c r="G9" i="2"/>
  <c r="G105" i="2" s="1"/>
  <c r="F9" i="2"/>
  <c r="E9" i="2"/>
  <c r="E105" i="2" s="1"/>
  <c r="D9" i="2"/>
  <c r="C9" i="2"/>
  <c r="C105" i="2" s="1"/>
  <c r="C106" i="2" s="1"/>
  <c r="D105" i="2" l="1"/>
  <c r="F105" i="2"/>
  <c r="H105" i="2"/>
  <c r="H106" i="2" s="1"/>
  <c r="K105" i="2"/>
  <c r="M105" i="2"/>
  <c r="O105" i="2"/>
  <c r="K106" i="2"/>
</calcChain>
</file>

<file path=xl/sharedStrings.xml><?xml version="1.0" encoding="utf-8"?>
<sst xmlns="http://schemas.openxmlformats.org/spreadsheetml/2006/main" count="447" uniqueCount="95">
  <si>
    <t>Таблица 3</t>
  </si>
  <si>
    <t>Приложение 4</t>
  </si>
  <si>
    <t>Динамика численности охотничьих ресурсов</t>
  </si>
  <si>
    <t>по данным, предоставленным охотпользователями Ивановской области в государственный охотхозяйственный реестр
и государственный мониторинг</t>
  </si>
  <si>
    <t>вид охотничьего ресурса: ЛОСЬ</t>
  </si>
  <si>
    <t>№ п/п района</t>
  </si>
  <si>
    <t>Вид охотничьих ресурсов</t>
  </si>
  <si>
    <t>Лось</t>
  </si>
  <si>
    <t>динамика по годам</t>
  </si>
  <si>
    <t xml:space="preserve">Наименование охотничьих угодий или иных
территорий
</t>
  </si>
  <si>
    <t>Верхне-Ландеховский район</t>
  </si>
  <si>
    <t>ОООиР Верхнеландеховского муниципального района</t>
  </si>
  <si>
    <t>Общедоступные охотугодья Ивановской области</t>
  </si>
  <si>
    <t>-</t>
  </si>
  <si>
    <t>Вичугский район</t>
  </si>
  <si>
    <t>ОООиР Вичугского муниципального района до 15.10.2013;  с 23.10.2014 ОХ "Вичугское"ИООООиР</t>
  </si>
  <si>
    <t>Гаврилово-Посадский район</t>
  </si>
  <si>
    <t>ОООиР Гаврилово-Посадского муниципального района до 15.10.2013;  с 23.10.2014 ОХ "Гаврилово-Посадское"ИООООиР</t>
  </si>
  <si>
    <t xml:space="preserve">ООО "Мирславское: охота и рыбалка на Нерли" </t>
  </si>
  <si>
    <t xml:space="preserve">ЗАО "Варяг" </t>
  </si>
  <si>
    <t>НП "Иваново-Вознесенское общество охотников и рыбаловов"</t>
  </si>
  <si>
    <t>Заволжский район</t>
  </si>
  <si>
    <t xml:space="preserve">ОООиР Заволжского муниципального района </t>
  </si>
  <si>
    <t xml:space="preserve">ООО "Русиново" </t>
  </si>
  <si>
    <t xml:space="preserve">ООО "Охотничье хозяйство "Долматовское"" </t>
  </si>
  <si>
    <t>Ивановский район</t>
  </si>
  <si>
    <t>ОООиР Ивановского муниципального р-на до 15.10.2013; с 23.10.2014 ОХ "Ивановское"ИООООиР</t>
  </si>
  <si>
    <t>ООО "Хиус" до 15.10.2013; с 23.10.2014 ОХ "Ивановское"ИООООиР</t>
  </si>
  <si>
    <t>ООО "Елина" до 15.10.2013, с 23.10.2014 ОХ "Гусевское" ИООООиР</t>
  </si>
  <si>
    <t>Ильинский район</t>
  </si>
  <si>
    <t>ОООиР Ильинского муниципального района, 
с 27.02.2019 - общедоступные охотничьи угодья</t>
  </si>
  <si>
    <t>«–»*</t>
  </si>
  <si>
    <t>ООО "Гусли" (ОХ "Маркушинское")</t>
  </si>
  <si>
    <t>Нет данных</t>
  </si>
  <si>
    <t>ООО "Лесон"</t>
  </si>
  <si>
    <t>ООО "Сигма"</t>
  </si>
  <si>
    <t>ООО "ОХ "Аньковское</t>
  </si>
  <si>
    <t>ООО "ОХ" Зайковское"</t>
  </si>
  <si>
    <t xml:space="preserve">ООО "Извозчик" </t>
  </si>
  <si>
    <t>Кинешемский район</t>
  </si>
  <si>
    <t>ОООиР Кинешемского муниципального района до 15.10.2013;  с 23.10.2014 ОХ "Кинешемское" ИООООиР</t>
  </si>
  <si>
    <t>ООО "Хурьян" до 15.10.2013;                                                                                      с 23.10.2014  ОХ "Стиберское" ИООООиР</t>
  </si>
  <si>
    <t xml:space="preserve">ООО "Производственная компания "Прогрессивные технологии" </t>
  </si>
  <si>
    <t>Комсомольский район</t>
  </si>
  <si>
    <t>ОООиР Комсомольского муниципального района</t>
  </si>
  <si>
    <t>ИРО ВОО-ОСОО (ОХ "Афанасьевское")</t>
  </si>
  <si>
    <t>Лежневский район</t>
  </si>
  <si>
    <t>ОООиР Лежневского муниципального района</t>
  </si>
  <si>
    <t>ООО ОРХ РИАТ (ОРХ "РИАТ" ) ОХС № 1 от 28.10.2010</t>
  </si>
  <si>
    <t>ООО ОРХ РИАТ (ОРХ "РИАТ" ) ОХС № 19/20-2012</t>
  </si>
  <si>
    <t xml:space="preserve">ООО "Простор + охота" </t>
  </si>
  <si>
    <t>Лухский район</t>
  </si>
  <si>
    <t>ОООиР Лухского муниципального района</t>
  </si>
  <si>
    <t>ИРООГО ВФСО "Динамо"           (ОХ "Порздневское")</t>
  </si>
  <si>
    <t>Палехский район</t>
  </si>
  <si>
    <t>ОООиР Палехского муниципального района 15.10.2013;  с 23.10.2014 ОХ "Палехское" ИООООиР</t>
  </si>
  <si>
    <t xml:space="preserve">Некоммерческое партнерство "Славянка" </t>
  </si>
  <si>
    <t>Пестяковский район</t>
  </si>
  <si>
    <t>ОООиР Пестяковского муниципального района</t>
  </si>
  <si>
    <t>нет данных</t>
  </si>
  <si>
    <t>ООО "Возрождение" (ОХ "Демидовское")</t>
  </si>
  <si>
    <t>Приволжский район</t>
  </si>
  <si>
    <t>ОООиР Приволжского муниципального района</t>
  </si>
  <si>
    <t>ООО "Волга"</t>
  </si>
  <si>
    <t xml:space="preserve"> ООО «Орион»</t>
  </si>
  <si>
    <t>Пучежский район</t>
  </si>
  <si>
    <t>ОООиР Пучежского муниципального района</t>
  </si>
  <si>
    <t>Родниковский район</t>
  </si>
  <si>
    <t>ОООиР Родниковского муниципального района 15.10.2013; с 23.10.2014 ОХ "Родниковское" ИООООиР</t>
  </si>
  <si>
    <t>Савинский район</t>
  </si>
  <si>
    <t>ОООиР Савинского муниципального района</t>
  </si>
  <si>
    <t>ООО ОРХ РИАТ (ОРХ "РИАТ" ) ОХС № 20/21-2012</t>
  </si>
  <si>
    <t>Автономная некоммерческая организация «Клуб военачальников РФ»</t>
  </si>
  <si>
    <t>Тейковский район</t>
  </si>
  <si>
    <t>ООО ОРХ РИАТ (ОРХ "РИАТ" ) ОХС № 34/22-2012</t>
  </si>
  <si>
    <t>ОООиР Тейковского муниципального района 15.10.2013; с 23.10.2014 ОХ "Тейковское" ИООООиР</t>
  </si>
  <si>
    <t>Фурмановский район</t>
  </si>
  <si>
    <t>ОООиР Фурмановского муниципального района</t>
  </si>
  <si>
    <t>Шуйский район</t>
  </si>
  <si>
    <t>ОООиР Шуйского муниципального района 15.10.2013; с 23.10.2014 ОХ "Шуйское" ИООООиР</t>
  </si>
  <si>
    <t>Южский район</t>
  </si>
  <si>
    <t>ОООиР Южского муниципального района "Сокол"</t>
  </si>
  <si>
    <t>ООО "Южская звероферма"</t>
  </si>
  <si>
    <t>ООО "Деревообработка"</t>
  </si>
  <si>
    <t>ООО "Март"</t>
  </si>
  <si>
    <t>Юрьевецкий район</t>
  </si>
  <si>
    <t>ОООиР Юрьевецкого муниципального района</t>
  </si>
  <si>
    <t>ООО "Волжская инвестиционная компания ВИК"</t>
  </si>
  <si>
    <t>Заказник Затеихинский</t>
  </si>
  <si>
    <t>ИТОГО</t>
  </si>
  <si>
    <t>плотность</t>
  </si>
  <si>
    <t>* Наиболее вероятной Департамент считает для Ивановской области как объединной территории послепромысловую численность в 5500 особей, которая исчесляется как среднее значение 3-х показателей:                                                                                                                                 2986 - численность лосей, полученная  по результатам зимнего учета в охотничьих хозяйствах;                                                                                 6095 - численность лосей, рассчитанная на всю территорию Ивановской области как единую исследуемую территорию в соответствии с требованиями приказа ФГБУ "Центрохотконтроль" от 13.11.2014 № 58 и применением пересчетного коэффициэнта К=0,51;                                                                                                                                                                                                                                                 8863 - численность лосей, рассчитанная на всю территорию Ивановской области как единую исследуемую территорию в соответствии с требованиями приказа Минприроды РФ от 11.01.2012 № 1 и применением пересчетного коэффициэнта К=0,69, а также без учета статической ошибки.</t>
  </si>
  <si>
    <t>«–»* в связи с расторжением 27.02.2019 охотхозяйственного соглашения с юридичесим лицом  данные по численности охотничьего ресурса в ранее закрепленных охотничьих угодьях  включены в сведения по общедоступным охотничьим угодьям Ивановской области</t>
  </si>
  <si>
    <t>Главный советник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</si>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</sst>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 2" xfId="1" xr:uid="{408C092E-B431-4EDB-B047-74B28C280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A04A-5447-4BBA-BE91-15AD5AA387D3}">
  <sheetPr>
    <pageSetUpPr fitToPage="1"/>
  </sheetPr>
  <dimension ref="A1:P112"/>
  <sheetViews>
    <sheetView tabSelected="1" topLeftCell="A77" zoomScaleNormal="100" workbookViewId="0">
      <selection activeCell="T21" sqref="T21"/>
    </sheetView>
  </sheetViews>
  <sheetFormatPr defaultRowHeight="15" x14ac:dyDescent="0.25"/>
  <cols>
    <col min="1" max="1" width="7.140625" style="1" customWidth="1"/>
    <col min="2" max="2" width="33.85546875" style="2" customWidth="1"/>
    <col min="3" max="8" width="6.7109375" style="2" customWidth="1"/>
    <col min="10" max="10" width="10.7109375" customWidth="1"/>
    <col min="11" max="11" width="9.7109375" customWidth="1"/>
    <col min="14" max="14" width="9.140625" customWidth="1"/>
  </cols>
  <sheetData>
    <row r="1" spans="1:16" hidden="1" x14ac:dyDescent="0.25">
      <c r="I1" s="2" t="s">
        <v>0</v>
      </c>
    </row>
    <row r="2" spans="1:16" x14ac:dyDescent="0.25">
      <c r="I2" s="2"/>
      <c r="L2" s="3" t="s">
        <v>1</v>
      </c>
    </row>
    <row r="3" spans="1:16" x14ac:dyDescent="0.25">
      <c r="A3" s="22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4"/>
    </row>
    <row r="4" spans="1:16" ht="36" customHeight="1" x14ac:dyDescent="0.25">
      <c r="A4" s="22"/>
      <c r="B4" s="25" t="s">
        <v>3</v>
      </c>
      <c r="C4" s="24"/>
      <c r="D4" s="24"/>
      <c r="E4" s="24"/>
      <c r="F4" s="24"/>
      <c r="G4" s="24"/>
      <c r="H4" s="24"/>
      <c r="I4" s="24"/>
      <c r="J4" s="24"/>
      <c r="K4" s="4"/>
    </row>
    <row r="5" spans="1:16" ht="15" customHeight="1" x14ac:dyDescent="0.25">
      <c r="A5" s="26" t="s">
        <v>4</v>
      </c>
      <c r="B5" s="27"/>
      <c r="C5" s="25"/>
      <c r="D5" s="25"/>
      <c r="E5" s="25"/>
      <c r="F5" s="25"/>
      <c r="G5" s="25"/>
      <c r="H5" s="25"/>
      <c r="I5" s="25"/>
      <c r="J5" s="25"/>
      <c r="K5" s="25"/>
    </row>
    <row r="6" spans="1:16" ht="15" customHeight="1" x14ac:dyDescent="0.25">
      <c r="A6" s="28" t="s">
        <v>5</v>
      </c>
      <c r="B6" s="31" t="s">
        <v>6</v>
      </c>
      <c r="C6" s="33" t="s">
        <v>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29"/>
      <c r="B7" s="32"/>
      <c r="C7" s="34" t="s"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51" x14ac:dyDescent="0.25">
      <c r="A8" s="30"/>
      <c r="B8" s="5" t="s">
        <v>9</v>
      </c>
      <c r="C8" s="21">
        <v>2009</v>
      </c>
      <c r="D8" s="21">
        <v>2010</v>
      </c>
      <c r="E8" s="21">
        <v>2011</v>
      </c>
      <c r="F8" s="21">
        <v>2012</v>
      </c>
      <c r="G8" s="21">
        <v>2013</v>
      </c>
      <c r="H8" s="21">
        <v>2014</v>
      </c>
      <c r="I8" s="21">
        <v>2015</v>
      </c>
      <c r="J8" s="21">
        <v>2016</v>
      </c>
      <c r="K8" s="20">
        <v>2017</v>
      </c>
      <c r="L8" s="20">
        <v>2018</v>
      </c>
      <c r="M8" s="20">
        <v>2019</v>
      </c>
      <c r="N8" s="20">
        <v>2020</v>
      </c>
      <c r="O8" s="20">
        <v>2021</v>
      </c>
      <c r="P8" s="6">
        <v>2022</v>
      </c>
    </row>
    <row r="9" spans="1:16" ht="15.75" x14ac:dyDescent="0.25">
      <c r="A9" s="7">
        <v>1</v>
      </c>
      <c r="B9" s="7" t="s">
        <v>10</v>
      </c>
      <c r="C9" s="7">
        <f t="shared" ref="C9:O9" si="0">SUM(C10:C10)</f>
        <v>83</v>
      </c>
      <c r="D9" s="7">
        <f t="shared" si="0"/>
        <v>77</v>
      </c>
      <c r="E9" s="7">
        <f t="shared" si="0"/>
        <v>113</v>
      </c>
      <c r="F9" s="7">
        <f t="shared" si="0"/>
        <v>132</v>
      </c>
      <c r="G9" s="7">
        <f t="shared" si="0"/>
        <v>191</v>
      </c>
      <c r="H9" s="7">
        <f t="shared" si="0"/>
        <v>120</v>
      </c>
      <c r="I9" s="7">
        <f t="shared" si="0"/>
        <v>80</v>
      </c>
      <c r="J9" s="7">
        <f t="shared" si="0"/>
        <v>126</v>
      </c>
      <c r="K9" s="7">
        <f t="shared" si="0"/>
        <v>147</v>
      </c>
      <c r="L9" s="7">
        <f t="shared" si="0"/>
        <v>148</v>
      </c>
      <c r="M9" s="7">
        <f t="shared" si="0"/>
        <v>173</v>
      </c>
      <c r="N9" s="7">
        <f t="shared" si="0"/>
        <v>270</v>
      </c>
      <c r="O9" s="7">
        <f t="shared" si="0"/>
        <v>157</v>
      </c>
      <c r="P9" s="7">
        <f>SUM(P10:P11)</f>
        <v>270</v>
      </c>
    </row>
    <row r="10" spans="1:16" ht="25.5" x14ac:dyDescent="0.25">
      <c r="A10" s="5"/>
      <c r="B10" s="5" t="s">
        <v>11</v>
      </c>
      <c r="C10" s="5">
        <v>83</v>
      </c>
      <c r="D10" s="23">
        <v>77</v>
      </c>
      <c r="E10" s="23">
        <v>113</v>
      </c>
      <c r="F10" s="5">
        <v>132</v>
      </c>
      <c r="G10" s="5">
        <v>191</v>
      </c>
      <c r="H10" s="5">
        <v>120</v>
      </c>
      <c r="I10" s="5">
        <v>80</v>
      </c>
      <c r="J10" s="5">
        <v>126</v>
      </c>
      <c r="K10" s="6">
        <v>147</v>
      </c>
      <c r="L10" s="6">
        <v>148</v>
      </c>
      <c r="M10" s="6">
        <v>173</v>
      </c>
      <c r="N10" s="6">
        <v>270</v>
      </c>
      <c r="O10" s="6">
        <v>157</v>
      </c>
      <c r="P10" s="6">
        <v>255</v>
      </c>
    </row>
    <row r="11" spans="1:16" ht="25.5" x14ac:dyDescent="0.25">
      <c r="A11" s="5"/>
      <c r="B11" s="5" t="s">
        <v>12</v>
      </c>
      <c r="C11" s="5" t="s">
        <v>13</v>
      </c>
      <c r="D11" s="5" t="s">
        <v>13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  <c r="O11" s="6" t="s">
        <v>13</v>
      </c>
      <c r="P11" s="6">
        <v>15</v>
      </c>
    </row>
    <row r="12" spans="1:16" ht="15.75" x14ac:dyDescent="0.25">
      <c r="A12" s="7">
        <v>2</v>
      </c>
      <c r="B12" s="7" t="s">
        <v>14</v>
      </c>
      <c r="C12" s="7">
        <f t="shared" ref="C12:O12" si="1">SUM(C13)</f>
        <v>71</v>
      </c>
      <c r="D12" s="7">
        <f t="shared" si="1"/>
        <v>60</v>
      </c>
      <c r="E12" s="7">
        <f t="shared" si="1"/>
        <v>122</v>
      </c>
      <c r="F12" s="7">
        <f t="shared" si="1"/>
        <v>47</v>
      </c>
      <c r="G12" s="7">
        <f t="shared" si="1"/>
        <v>135</v>
      </c>
      <c r="H12" s="7">
        <f t="shared" si="1"/>
        <v>0</v>
      </c>
      <c r="I12" s="7">
        <f t="shared" si="1"/>
        <v>39</v>
      </c>
      <c r="J12" s="7">
        <f t="shared" si="1"/>
        <v>46</v>
      </c>
      <c r="K12" s="7">
        <f t="shared" si="1"/>
        <v>75</v>
      </c>
      <c r="L12" s="7">
        <f t="shared" si="1"/>
        <v>87</v>
      </c>
      <c r="M12" s="7">
        <f t="shared" si="1"/>
        <v>96</v>
      </c>
      <c r="N12" s="7">
        <f t="shared" si="1"/>
        <v>120</v>
      </c>
      <c r="O12" s="7">
        <f t="shared" si="1"/>
        <v>223</v>
      </c>
      <c r="P12" s="7">
        <f>SUM(P13+P14)</f>
        <v>323</v>
      </c>
    </row>
    <row r="13" spans="1:16" ht="38.25" x14ac:dyDescent="0.25">
      <c r="A13" s="5"/>
      <c r="B13" s="5" t="s">
        <v>15</v>
      </c>
      <c r="C13" s="23">
        <v>71</v>
      </c>
      <c r="D13" s="23">
        <v>60</v>
      </c>
      <c r="E13" s="23">
        <v>122</v>
      </c>
      <c r="F13" s="5">
        <v>47</v>
      </c>
      <c r="G13" s="5">
        <v>135</v>
      </c>
      <c r="H13" s="5">
        <v>0</v>
      </c>
      <c r="I13" s="5">
        <v>39</v>
      </c>
      <c r="J13" s="5">
        <v>46</v>
      </c>
      <c r="K13" s="6">
        <v>75</v>
      </c>
      <c r="L13" s="6">
        <v>87</v>
      </c>
      <c r="M13" s="6">
        <v>96</v>
      </c>
      <c r="N13" s="6">
        <v>120</v>
      </c>
      <c r="O13" s="6">
        <v>223</v>
      </c>
      <c r="P13" s="6">
        <v>307</v>
      </c>
    </row>
    <row r="14" spans="1:16" ht="25.5" x14ac:dyDescent="0.25">
      <c r="A14" s="5"/>
      <c r="B14" s="5" t="s">
        <v>12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13</v>
      </c>
      <c r="O14" s="6" t="s">
        <v>13</v>
      </c>
      <c r="P14" s="6">
        <v>16</v>
      </c>
    </row>
    <row r="15" spans="1:16" ht="15.75" x14ac:dyDescent="0.25">
      <c r="A15" s="7">
        <v>3</v>
      </c>
      <c r="B15" s="7" t="s">
        <v>16</v>
      </c>
      <c r="C15" s="7">
        <f t="shared" ref="C15:J15" si="2">SUM(C16:C19)</f>
        <v>111</v>
      </c>
      <c r="D15" s="7">
        <f t="shared" si="2"/>
        <v>363</v>
      </c>
      <c r="E15" s="7">
        <f t="shared" si="2"/>
        <v>391</v>
      </c>
      <c r="F15" s="7">
        <f t="shared" si="2"/>
        <v>167</v>
      </c>
      <c r="G15" s="7">
        <f t="shared" si="2"/>
        <v>236</v>
      </c>
      <c r="H15" s="7">
        <f t="shared" si="2"/>
        <v>164</v>
      </c>
      <c r="I15" s="7">
        <f t="shared" si="2"/>
        <v>169</v>
      </c>
      <c r="J15" s="7">
        <f t="shared" si="2"/>
        <v>208</v>
      </c>
      <c r="K15" s="7">
        <f>SUM(K16:K19)</f>
        <v>233</v>
      </c>
      <c r="L15" s="7">
        <f>SUM(L16:L19)</f>
        <v>268</v>
      </c>
      <c r="M15" s="7">
        <f>SUM(M16:M19)</f>
        <v>321</v>
      </c>
      <c r="N15" s="7">
        <f>SUM(N16:N19)</f>
        <v>336</v>
      </c>
      <c r="O15" s="7">
        <f>SUM(O16:O19)</f>
        <v>337</v>
      </c>
      <c r="P15" s="7">
        <f>SUM(P16:P20)</f>
        <v>308</v>
      </c>
    </row>
    <row r="16" spans="1:16" ht="51" x14ac:dyDescent="0.25">
      <c r="A16" s="5"/>
      <c r="B16" s="5" t="s">
        <v>17</v>
      </c>
      <c r="C16" s="23">
        <v>34</v>
      </c>
      <c r="D16" s="23">
        <v>132</v>
      </c>
      <c r="E16" s="23">
        <v>139</v>
      </c>
      <c r="F16" s="5">
        <v>100</v>
      </c>
      <c r="G16" s="5">
        <v>100</v>
      </c>
      <c r="H16" s="5">
        <v>0</v>
      </c>
      <c r="I16" s="5">
        <v>14</v>
      </c>
      <c r="J16" s="5">
        <v>19</v>
      </c>
      <c r="K16" s="6">
        <v>24</v>
      </c>
      <c r="L16" s="6">
        <v>50</v>
      </c>
      <c r="M16" s="6">
        <v>102</v>
      </c>
      <c r="N16" s="6">
        <v>112</v>
      </c>
      <c r="O16" s="6">
        <v>113</v>
      </c>
      <c r="P16" s="6">
        <v>208</v>
      </c>
    </row>
    <row r="17" spans="1:16" ht="25.5" x14ac:dyDescent="0.25">
      <c r="A17" s="5"/>
      <c r="B17" s="5" t="s">
        <v>18</v>
      </c>
      <c r="C17" s="5">
        <v>27</v>
      </c>
      <c r="D17" s="5">
        <v>76</v>
      </c>
      <c r="E17" s="5">
        <v>84</v>
      </c>
      <c r="F17" s="5">
        <v>53</v>
      </c>
      <c r="G17" s="5">
        <v>44</v>
      </c>
      <c r="H17" s="5">
        <v>53</v>
      </c>
      <c r="I17" s="5">
        <v>62</v>
      </c>
      <c r="J17" s="5">
        <v>66</v>
      </c>
      <c r="K17" s="6">
        <v>71</v>
      </c>
      <c r="L17" s="6">
        <v>71</v>
      </c>
      <c r="M17" s="6">
        <v>73</v>
      </c>
      <c r="N17" s="6">
        <v>75</v>
      </c>
      <c r="O17" s="6">
        <v>77</v>
      </c>
      <c r="P17" s="6">
        <v>85</v>
      </c>
    </row>
    <row r="18" spans="1:16" x14ac:dyDescent="0.25">
      <c r="A18" s="5"/>
      <c r="B18" s="5" t="s">
        <v>19</v>
      </c>
      <c r="C18" s="5">
        <v>5</v>
      </c>
      <c r="D18" s="23">
        <v>19</v>
      </c>
      <c r="E18" s="5">
        <v>20</v>
      </c>
      <c r="F18" s="5">
        <v>14</v>
      </c>
      <c r="G18" s="5">
        <v>14</v>
      </c>
      <c r="H18" s="5">
        <v>14</v>
      </c>
      <c r="I18" s="5">
        <v>24</v>
      </c>
      <c r="J18" s="5">
        <v>31</v>
      </c>
      <c r="K18" s="8">
        <v>29</v>
      </c>
      <c r="L18" s="8">
        <v>39</v>
      </c>
      <c r="M18" s="8">
        <v>35</v>
      </c>
      <c r="N18" s="8">
        <v>35</v>
      </c>
      <c r="O18" s="8">
        <v>36</v>
      </c>
      <c r="P18" s="8">
        <v>0</v>
      </c>
    </row>
    <row r="19" spans="1:16" ht="25.5" x14ac:dyDescent="0.25">
      <c r="A19" s="5"/>
      <c r="B19" s="5" t="s">
        <v>20</v>
      </c>
      <c r="C19" s="5">
        <v>45</v>
      </c>
      <c r="D19" s="5">
        <v>136</v>
      </c>
      <c r="E19" s="5">
        <v>148</v>
      </c>
      <c r="F19" s="5">
        <v>0</v>
      </c>
      <c r="G19" s="5">
        <v>78</v>
      </c>
      <c r="H19" s="5">
        <v>97</v>
      </c>
      <c r="I19" s="5">
        <v>69</v>
      </c>
      <c r="J19" s="5">
        <v>92</v>
      </c>
      <c r="K19" s="6">
        <v>109</v>
      </c>
      <c r="L19" s="6">
        <v>108</v>
      </c>
      <c r="M19" s="6">
        <v>111</v>
      </c>
      <c r="N19" s="6">
        <v>114</v>
      </c>
      <c r="O19" s="6">
        <v>111</v>
      </c>
      <c r="P19" s="6">
        <v>0</v>
      </c>
    </row>
    <row r="20" spans="1:16" ht="25.5" x14ac:dyDescent="0.25">
      <c r="A20" s="5"/>
      <c r="B20" s="5" t="s">
        <v>12</v>
      </c>
      <c r="C20" s="5" t="s">
        <v>13</v>
      </c>
      <c r="D20" s="5" t="s">
        <v>13</v>
      </c>
      <c r="E20" s="5" t="s">
        <v>13</v>
      </c>
      <c r="F20" s="5" t="s">
        <v>13</v>
      </c>
      <c r="G20" s="5" t="s">
        <v>13</v>
      </c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6" t="s">
        <v>13</v>
      </c>
      <c r="P20" s="6">
        <v>15</v>
      </c>
    </row>
    <row r="21" spans="1:16" ht="15.75" x14ac:dyDescent="0.25">
      <c r="A21" s="7">
        <v>4</v>
      </c>
      <c r="B21" s="7" t="s">
        <v>21</v>
      </c>
      <c r="C21" s="7">
        <f t="shared" ref="C21:J21" si="3">SUM(C22:C24)</f>
        <v>185</v>
      </c>
      <c r="D21" s="7">
        <f t="shared" si="3"/>
        <v>345</v>
      </c>
      <c r="E21" s="7">
        <f t="shared" si="3"/>
        <v>253</v>
      </c>
      <c r="F21" s="7">
        <f t="shared" si="3"/>
        <v>255</v>
      </c>
      <c r="G21" s="7">
        <f t="shared" si="3"/>
        <v>369</v>
      </c>
      <c r="H21" s="7">
        <f t="shared" si="3"/>
        <v>137</v>
      </c>
      <c r="I21" s="7">
        <f t="shared" si="3"/>
        <v>387</v>
      </c>
      <c r="J21" s="7">
        <f t="shared" si="3"/>
        <v>374</v>
      </c>
      <c r="K21" s="7">
        <f>SUM(K22:K24)</f>
        <v>422</v>
      </c>
      <c r="L21" s="7">
        <f>SUM(L22:L24)</f>
        <v>407</v>
      </c>
      <c r="M21" s="7">
        <f>SUM(M22:M24)</f>
        <v>517</v>
      </c>
      <c r="N21" s="7">
        <f>SUM(N22:N24)</f>
        <v>455</v>
      </c>
      <c r="O21" s="7">
        <f>SUM(O22:O24)</f>
        <v>422</v>
      </c>
      <c r="P21" s="7">
        <f>SUM(P22:P25)</f>
        <v>792</v>
      </c>
    </row>
    <row r="22" spans="1:16" ht="33" customHeight="1" x14ac:dyDescent="0.25">
      <c r="A22" s="5"/>
      <c r="B22" s="5" t="s">
        <v>22</v>
      </c>
      <c r="C22" s="5">
        <v>110</v>
      </c>
      <c r="D22" s="5">
        <v>207</v>
      </c>
      <c r="E22" s="5">
        <v>153</v>
      </c>
      <c r="F22" s="5">
        <v>154</v>
      </c>
      <c r="G22" s="5">
        <v>211</v>
      </c>
      <c r="H22" s="5">
        <v>86</v>
      </c>
      <c r="I22" s="5">
        <v>166</v>
      </c>
      <c r="J22" s="5">
        <v>150</v>
      </c>
      <c r="K22" s="6">
        <v>188</v>
      </c>
      <c r="L22" s="6">
        <v>174</v>
      </c>
      <c r="M22" s="6">
        <v>190</v>
      </c>
      <c r="N22" s="6">
        <v>203</v>
      </c>
      <c r="O22" s="6">
        <v>209</v>
      </c>
      <c r="P22" s="6">
        <v>268</v>
      </c>
    </row>
    <row r="23" spans="1:16" ht="21" customHeight="1" x14ac:dyDescent="0.25">
      <c r="A23" s="5"/>
      <c r="B23" s="5" t="s">
        <v>23</v>
      </c>
      <c r="C23" s="23">
        <v>10</v>
      </c>
      <c r="D23" s="23">
        <v>20</v>
      </c>
      <c r="E23" s="23">
        <v>15</v>
      </c>
      <c r="F23" s="5">
        <v>16</v>
      </c>
      <c r="G23" s="5">
        <v>31</v>
      </c>
      <c r="H23" s="5">
        <v>9</v>
      </c>
      <c r="I23" s="5">
        <v>19</v>
      </c>
      <c r="J23" s="5">
        <v>22</v>
      </c>
      <c r="K23" s="6">
        <v>43</v>
      </c>
      <c r="L23" s="6">
        <v>43</v>
      </c>
      <c r="M23" s="6">
        <v>41</v>
      </c>
      <c r="N23" s="6">
        <v>46</v>
      </c>
      <c r="O23" s="6">
        <v>43</v>
      </c>
      <c r="P23" s="6">
        <v>34</v>
      </c>
    </row>
    <row r="24" spans="1:16" ht="21" customHeight="1" x14ac:dyDescent="0.25">
      <c r="A24" s="5"/>
      <c r="B24" s="5" t="s">
        <v>24</v>
      </c>
      <c r="C24" s="5">
        <v>65</v>
      </c>
      <c r="D24" s="5">
        <v>118</v>
      </c>
      <c r="E24" s="5">
        <v>85</v>
      </c>
      <c r="F24" s="5">
        <v>85</v>
      </c>
      <c r="G24" s="5">
        <v>127</v>
      </c>
      <c r="H24" s="5">
        <v>42</v>
      </c>
      <c r="I24" s="5">
        <v>202</v>
      </c>
      <c r="J24" s="5">
        <v>202</v>
      </c>
      <c r="K24" s="6">
        <v>191</v>
      </c>
      <c r="L24" s="6">
        <v>190</v>
      </c>
      <c r="M24" s="6">
        <v>286</v>
      </c>
      <c r="N24" s="6">
        <v>206</v>
      </c>
      <c r="O24" s="6">
        <v>170</v>
      </c>
      <c r="P24" s="6">
        <v>409</v>
      </c>
    </row>
    <row r="25" spans="1:16" ht="21" customHeight="1" x14ac:dyDescent="0.25">
      <c r="A25" s="5"/>
      <c r="B25" s="5" t="s">
        <v>12</v>
      </c>
      <c r="C25" s="5" t="s">
        <v>13</v>
      </c>
      <c r="D25" s="5" t="s">
        <v>13</v>
      </c>
      <c r="E25" s="5" t="s">
        <v>13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 t="s">
        <v>13</v>
      </c>
      <c r="N25" s="5" t="s">
        <v>13</v>
      </c>
      <c r="O25" s="6" t="s">
        <v>13</v>
      </c>
      <c r="P25" s="6">
        <v>81</v>
      </c>
    </row>
    <row r="26" spans="1:16" ht="15.75" x14ac:dyDescent="0.25">
      <c r="A26" s="7">
        <v>5</v>
      </c>
      <c r="B26" s="7" t="s">
        <v>25</v>
      </c>
      <c r="C26" s="7">
        <f t="shared" ref="C26:J26" si="4">SUM(C27:C28,C29)</f>
        <v>82</v>
      </c>
      <c r="D26" s="7">
        <f t="shared" si="4"/>
        <v>34</v>
      </c>
      <c r="E26" s="7">
        <f t="shared" si="4"/>
        <v>89</v>
      </c>
      <c r="F26" s="7">
        <f t="shared" si="4"/>
        <v>131</v>
      </c>
      <c r="G26" s="7">
        <f t="shared" si="4"/>
        <v>194</v>
      </c>
      <c r="H26" s="7">
        <f t="shared" si="4"/>
        <v>0</v>
      </c>
      <c r="I26" s="7">
        <f t="shared" si="4"/>
        <v>68</v>
      </c>
      <c r="J26" s="7">
        <f t="shared" si="4"/>
        <v>116</v>
      </c>
      <c r="K26" s="7">
        <f>SUM(K27:K28,K29)</f>
        <v>172</v>
      </c>
      <c r="L26" s="7">
        <f>SUM(L27:L28,L29)</f>
        <v>167</v>
      </c>
      <c r="M26" s="7">
        <f>SUM(M27:M28,M29)</f>
        <v>138</v>
      </c>
      <c r="N26" s="7">
        <f>SUM(N27:N28,N29)</f>
        <v>204</v>
      </c>
      <c r="O26" s="7">
        <f>SUM(O27:O28,O29)</f>
        <v>253</v>
      </c>
      <c r="P26" s="7">
        <f>SUM(P27:P28,P30,P29)</f>
        <v>459</v>
      </c>
    </row>
    <row r="27" spans="1:16" ht="38.25" x14ac:dyDescent="0.25">
      <c r="A27" s="5"/>
      <c r="B27" s="5" t="s">
        <v>26</v>
      </c>
      <c r="C27" s="5">
        <v>67</v>
      </c>
      <c r="D27" s="5">
        <v>27</v>
      </c>
      <c r="E27" s="5">
        <v>69</v>
      </c>
      <c r="F27" s="5">
        <v>103</v>
      </c>
      <c r="G27" s="5">
        <v>142</v>
      </c>
      <c r="H27" s="5">
        <v>0</v>
      </c>
      <c r="I27" s="28">
        <v>68</v>
      </c>
      <c r="J27" s="28">
        <v>100</v>
      </c>
      <c r="K27" s="35">
        <v>153</v>
      </c>
      <c r="L27" s="35">
        <v>145</v>
      </c>
      <c r="M27" s="35">
        <v>113</v>
      </c>
      <c r="N27" s="35">
        <v>178</v>
      </c>
      <c r="O27" s="35">
        <v>230</v>
      </c>
      <c r="P27" s="35">
        <v>407</v>
      </c>
    </row>
    <row r="28" spans="1:16" ht="25.5" x14ac:dyDescent="0.25">
      <c r="A28" s="5"/>
      <c r="B28" s="5" t="s">
        <v>27</v>
      </c>
      <c r="C28" s="5">
        <v>7</v>
      </c>
      <c r="D28" s="5">
        <v>4</v>
      </c>
      <c r="E28" s="5">
        <v>12</v>
      </c>
      <c r="F28" s="5">
        <v>16</v>
      </c>
      <c r="G28" s="5">
        <v>28</v>
      </c>
      <c r="H28" s="5">
        <v>0</v>
      </c>
      <c r="I28" s="30"/>
      <c r="J28" s="30"/>
      <c r="K28" s="36"/>
      <c r="L28" s="36"/>
      <c r="M28" s="36"/>
      <c r="N28" s="36"/>
      <c r="O28" s="36"/>
      <c r="P28" s="36"/>
    </row>
    <row r="29" spans="1:16" ht="26.25" x14ac:dyDescent="0.25">
      <c r="A29" s="5"/>
      <c r="B29" s="9" t="s">
        <v>28</v>
      </c>
      <c r="C29" s="5">
        <v>8</v>
      </c>
      <c r="D29" s="5">
        <v>3</v>
      </c>
      <c r="E29" s="5">
        <v>8</v>
      </c>
      <c r="F29" s="5">
        <v>12</v>
      </c>
      <c r="G29" s="5">
        <v>24</v>
      </c>
      <c r="H29" s="5">
        <v>0</v>
      </c>
      <c r="I29" s="5">
        <v>0</v>
      </c>
      <c r="J29" s="5">
        <v>16</v>
      </c>
      <c r="K29" s="6">
        <v>19</v>
      </c>
      <c r="L29" s="6">
        <v>22</v>
      </c>
      <c r="M29" s="6">
        <v>25</v>
      </c>
      <c r="N29" s="6">
        <v>26</v>
      </c>
      <c r="O29" s="6">
        <v>23</v>
      </c>
      <c r="P29" s="6">
        <v>28</v>
      </c>
    </row>
    <row r="30" spans="1:16" ht="26.25" x14ac:dyDescent="0.25">
      <c r="A30" s="5"/>
      <c r="B30" s="9" t="s">
        <v>12</v>
      </c>
      <c r="C30" s="5" t="s">
        <v>13</v>
      </c>
      <c r="D30" s="5" t="s">
        <v>13</v>
      </c>
      <c r="E30" s="5" t="s">
        <v>13</v>
      </c>
      <c r="F30" s="5" t="s">
        <v>13</v>
      </c>
      <c r="G30" s="5" t="s">
        <v>13</v>
      </c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13</v>
      </c>
      <c r="O30" s="6" t="s">
        <v>13</v>
      </c>
      <c r="P30" s="6">
        <v>24</v>
      </c>
    </row>
    <row r="31" spans="1:16" ht="18.75" customHeight="1" x14ac:dyDescent="0.25">
      <c r="A31" s="7">
        <v>6</v>
      </c>
      <c r="B31" s="7" t="s">
        <v>29</v>
      </c>
      <c r="C31" s="7">
        <f t="shared" ref="C31:J31" si="5">SUM(C32:C38)</f>
        <v>181</v>
      </c>
      <c r="D31" s="7">
        <f t="shared" si="5"/>
        <v>295</v>
      </c>
      <c r="E31" s="7">
        <f t="shared" si="5"/>
        <v>420</v>
      </c>
      <c r="F31" s="7">
        <f t="shared" si="5"/>
        <v>498</v>
      </c>
      <c r="G31" s="7">
        <f t="shared" si="5"/>
        <v>427</v>
      </c>
      <c r="H31" s="7">
        <f t="shared" si="5"/>
        <v>501</v>
      </c>
      <c r="I31" s="7">
        <f t="shared" si="5"/>
        <v>444</v>
      </c>
      <c r="J31" s="7">
        <f t="shared" si="5"/>
        <v>479</v>
      </c>
      <c r="K31" s="7">
        <f>SUM(K32:K38)</f>
        <v>658</v>
      </c>
      <c r="L31" s="7">
        <f>SUM(L32:L38)</f>
        <v>575</v>
      </c>
      <c r="M31" s="7">
        <f>SUM(M32:M38)</f>
        <v>281</v>
      </c>
      <c r="N31" s="7">
        <f>SUM(N32:N38)</f>
        <v>303</v>
      </c>
      <c r="O31" s="7">
        <f>SUM(O32:O38)</f>
        <v>697</v>
      </c>
      <c r="P31" s="7">
        <f>SUM(P32:P39)</f>
        <v>965</v>
      </c>
    </row>
    <row r="32" spans="1:16" ht="60" customHeight="1" x14ac:dyDescent="0.25">
      <c r="A32" s="5"/>
      <c r="B32" s="5" t="s">
        <v>30</v>
      </c>
      <c r="C32" s="23">
        <v>127</v>
      </c>
      <c r="D32" s="23">
        <v>221</v>
      </c>
      <c r="E32" s="23">
        <v>245</v>
      </c>
      <c r="F32" s="5">
        <v>272</v>
      </c>
      <c r="G32" s="5">
        <v>217</v>
      </c>
      <c r="H32" s="5">
        <v>237</v>
      </c>
      <c r="I32" s="5">
        <v>163</v>
      </c>
      <c r="J32" s="5">
        <v>123</v>
      </c>
      <c r="K32" s="6">
        <v>277</v>
      </c>
      <c r="L32" s="6">
        <v>246</v>
      </c>
      <c r="M32" s="6" t="s">
        <v>31</v>
      </c>
      <c r="N32" s="6" t="s">
        <v>31</v>
      </c>
      <c r="O32" s="6" t="s">
        <v>31</v>
      </c>
      <c r="P32" s="6" t="s">
        <v>31</v>
      </c>
    </row>
    <row r="33" spans="1:16" ht="33" customHeight="1" x14ac:dyDescent="0.25">
      <c r="A33" s="5"/>
      <c r="B33" s="5" t="s">
        <v>32</v>
      </c>
      <c r="C33" s="5" t="s">
        <v>33</v>
      </c>
      <c r="D33" s="5" t="s">
        <v>33</v>
      </c>
      <c r="E33" s="5">
        <v>89</v>
      </c>
      <c r="F33" s="5">
        <v>136</v>
      </c>
      <c r="G33" s="5">
        <v>132</v>
      </c>
      <c r="H33" s="5">
        <v>177</v>
      </c>
      <c r="I33" s="5">
        <v>228</v>
      </c>
      <c r="J33" s="5">
        <v>260</v>
      </c>
      <c r="K33" s="8">
        <v>249</v>
      </c>
      <c r="L33" s="8">
        <v>227</v>
      </c>
      <c r="M33" s="8">
        <v>180</v>
      </c>
      <c r="N33" s="8">
        <v>198</v>
      </c>
      <c r="O33" s="8">
        <v>200</v>
      </c>
      <c r="P33" s="8">
        <v>200</v>
      </c>
    </row>
    <row r="34" spans="1:16" ht="33" customHeight="1" x14ac:dyDescent="0.25">
      <c r="A34" s="5"/>
      <c r="B34" s="5" t="s">
        <v>34</v>
      </c>
      <c r="C34" s="5" t="s">
        <v>13</v>
      </c>
      <c r="D34" s="5" t="s">
        <v>13</v>
      </c>
      <c r="E34" s="5" t="s">
        <v>13</v>
      </c>
      <c r="F34" s="5" t="s">
        <v>13</v>
      </c>
      <c r="G34" s="5" t="s">
        <v>13</v>
      </c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5" t="s">
        <v>13</v>
      </c>
      <c r="N34" s="5" t="s">
        <v>13</v>
      </c>
      <c r="O34" s="8">
        <v>103</v>
      </c>
      <c r="P34" s="8">
        <v>214</v>
      </c>
    </row>
    <row r="35" spans="1:16" ht="33" customHeight="1" x14ac:dyDescent="0.25">
      <c r="A35" s="5"/>
      <c r="B35" s="5" t="s">
        <v>35</v>
      </c>
      <c r="C35" s="5" t="s">
        <v>13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13</v>
      </c>
      <c r="O35" s="8">
        <v>35</v>
      </c>
      <c r="P35" s="8">
        <v>41</v>
      </c>
    </row>
    <row r="36" spans="1:16" ht="33" customHeight="1" x14ac:dyDescent="0.25">
      <c r="A36" s="5"/>
      <c r="B36" s="5" t="s">
        <v>36</v>
      </c>
      <c r="C36" s="5" t="s">
        <v>13</v>
      </c>
      <c r="D36" s="5" t="s">
        <v>13</v>
      </c>
      <c r="E36" s="5" t="s">
        <v>13</v>
      </c>
      <c r="F36" s="5" t="s">
        <v>13</v>
      </c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5" t="s">
        <v>13</v>
      </c>
      <c r="N36" s="5" t="s">
        <v>13</v>
      </c>
      <c r="O36" s="8">
        <v>150</v>
      </c>
      <c r="P36" s="8">
        <v>225</v>
      </c>
    </row>
    <row r="37" spans="1:16" ht="33" customHeight="1" x14ac:dyDescent="0.25">
      <c r="A37" s="5"/>
      <c r="B37" s="5" t="s">
        <v>37</v>
      </c>
      <c r="C37" s="5" t="s">
        <v>13</v>
      </c>
      <c r="D37" s="5" t="s">
        <v>13</v>
      </c>
      <c r="E37" s="5" t="s">
        <v>13</v>
      </c>
      <c r="F37" s="5" t="s">
        <v>13</v>
      </c>
      <c r="G37" s="5" t="s">
        <v>13</v>
      </c>
      <c r="H37" s="5" t="s">
        <v>13</v>
      </c>
      <c r="I37" s="5" t="s">
        <v>13</v>
      </c>
      <c r="J37" s="5" t="s">
        <v>13</v>
      </c>
      <c r="K37" s="5" t="s">
        <v>13</v>
      </c>
      <c r="L37" s="5" t="s">
        <v>13</v>
      </c>
      <c r="M37" s="5" t="s">
        <v>13</v>
      </c>
      <c r="N37" s="5" t="s">
        <v>13</v>
      </c>
      <c r="O37" s="8">
        <v>95</v>
      </c>
      <c r="P37" s="8">
        <v>122</v>
      </c>
    </row>
    <row r="38" spans="1:16" ht="18.75" customHeight="1" x14ac:dyDescent="0.25">
      <c r="A38" s="5"/>
      <c r="B38" s="5" t="s">
        <v>38</v>
      </c>
      <c r="C38" s="5">
        <v>54</v>
      </c>
      <c r="D38" s="5">
        <v>74</v>
      </c>
      <c r="E38" s="5">
        <v>86</v>
      </c>
      <c r="F38" s="5">
        <v>90</v>
      </c>
      <c r="G38" s="5">
        <v>78</v>
      </c>
      <c r="H38" s="5">
        <v>87</v>
      </c>
      <c r="I38" s="5">
        <v>53</v>
      </c>
      <c r="J38" s="5">
        <v>96</v>
      </c>
      <c r="K38" s="6">
        <v>132</v>
      </c>
      <c r="L38" s="6">
        <v>102</v>
      </c>
      <c r="M38" s="6">
        <v>101</v>
      </c>
      <c r="N38" s="6">
        <v>105</v>
      </c>
      <c r="O38" s="6">
        <v>114</v>
      </c>
      <c r="P38" s="6">
        <v>136</v>
      </c>
    </row>
    <row r="39" spans="1:16" ht="26.25" customHeight="1" x14ac:dyDescent="0.25">
      <c r="A39" s="5"/>
      <c r="B39" s="5" t="s">
        <v>12</v>
      </c>
      <c r="C39" s="5" t="s">
        <v>13</v>
      </c>
      <c r="D39" s="5" t="s">
        <v>13</v>
      </c>
      <c r="E39" s="5" t="s">
        <v>13</v>
      </c>
      <c r="F39" s="5" t="s">
        <v>13</v>
      </c>
      <c r="G39" s="5" t="s">
        <v>13</v>
      </c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5" t="s">
        <v>13</v>
      </c>
      <c r="N39" s="5" t="s">
        <v>13</v>
      </c>
      <c r="O39" s="5" t="s">
        <v>13</v>
      </c>
      <c r="P39" s="6">
        <v>27</v>
      </c>
    </row>
    <row r="40" spans="1:16" ht="15.75" x14ac:dyDescent="0.25">
      <c r="A40" s="7">
        <v>7</v>
      </c>
      <c r="B40" s="7" t="s">
        <v>39</v>
      </c>
      <c r="C40" s="7">
        <f t="shared" ref="C40:K40" si="6">SUM(C41:C43)</f>
        <v>218</v>
      </c>
      <c r="D40" s="7">
        <f t="shared" si="6"/>
        <v>226</v>
      </c>
      <c r="E40" s="7">
        <f t="shared" si="6"/>
        <v>280</v>
      </c>
      <c r="F40" s="7">
        <f t="shared" si="6"/>
        <v>352</v>
      </c>
      <c r="G40" s="7">
        <f t="shared" si="6"/>
        <v>312</v>
      </c>
      <c r="H40" s="7">
        <f t="shared" si="6"/>
        <v>76</v>
      </c>
      <c r="I40" s="7">
        <f t="shared" si="6"/>
        <v>118</v>
      </c>
      <c r="J40" s="7">
        <f t="shared" si="6"/>
        <v>156</v>
      </c>
      <c r="K40" s="7">
        <f t="shared" si="6"/>
        <v>524</v>
      </c>
      <c r="L40" s="7">
        <f>SUM(L41:L43)</f>
        <v>374</v>
      </c>
      <c r="M40" s="7">
        <f>SUM(M41:M43)</f>
        <v>393</v>
      </c>
      <c r="N40" s="7">
        <f>SUM(N41:N43)</f>
        <v>437</v>
      </c>
      <c r="O40" s="7">
        <f>SUM(O41:O43)</f>
        <v>568</v>
      </c>
      <c r="P40" s="7">
        <f>SUM(P41:P44)</f>
        <v>747</v>
      </c>
    </row>
    <row r="41" spans="1:16" ht="42" customHeight="1" x14ac:dyDescent="0.25">
      <c r="A41" s="5"/>
      <c r="B41" s="5" t="s">
        <v>40</v>
      </c>
      <c r="C41" s="23">
        <v>139</v>
      </c>
      <c r="D41" s="23">
        <v>142</v>
      </c>
      <c r="E41" s="23">
        <v>179</v>
      </c>
      <c r="F41" s="5">
        <v>225</v>
      </c>
      <c r="G41" s="5">
        <v>161</v>
      </c>
      <c r="H41" s="5">
        <v>0</v>
      </c>
      <c r="I41" s="5">
        <v>40</v>
      </c>
      <c r="J41" s="5">
        <v>57</v>
      </c>
      <c r="K41" s="6">
        <v>297</v>
      </c>
      <c r="L41" s="6">
        <v>234</v>
      </c>
      <c r="M41" s="6">
        <v>240</v>
      </c>
      <c r="N41" s="6">
        <v>274</v>
      </c>
      <c r="O41" s="6">
        <v>358</v>
      </c>
      <c r="P41" s="6">
        <v>444</v>
      </c>
    </row>
    <row r="42" spans="1:16" ht="27.75" customHeight="1" x14ac:dyDescent="0.25">
      <c r="A42" s="5"/>
      <c r="B42" s="5" t="s">
        <v>41</v>
      </c>
      <c r="C42" s="23">
        <v>57</v>
      </c>
      <c r="D42" s="23">
        <v>63</v>
      </c>
      <c r="E42" s="23">
        <v>72</v>
      </c>
      <c r="F42" s="5">
        <v>92</v>
      </c>
      <c r="G42" s="5">
        <v>112</v>
      </c>
      <c r="H42" s="5">
        <v>0</v>
      </c>
      <c r="I42" s="5">
        <v>10</v>
      </c>
      <c r="J42" s="5">
        <v>43</v>
      </c>
      <c r="K42" s="6">
        <v>133</v>
      </c>
      <c r="L42" s="6">
        <v>60</v>
      </c>
      <c r="M42" s="6">
        <v>70</v>
      </c>
      <c r="N42" s="6">
        <v>74</v>
      </c>
      <c r="O42" s="6">
        <v>127</v>
      </c>
      <c r="P42" s="6">
        <v>187</v>
      </c>
    </row>
    <row r="43" spans="1:16" ht="35.25" customHeight="1" x14ac:dyDescent="0.25">
      <c r="A43" s="5"/>
      <c r="B43" s="5" t="s">
        <v>42</v>
      </c>
      <c r="C43" s="23">
        <v>22</v>
      </c>
      <c r="D43" s="23">
        <v>21</v>
      </c>
      <c r="E43" s="23">
        <v>29</v>
      </c>
      <c r="F43" s="5">
        <v>35</v>
      </c>
      <c r="G43" s="5">
        <v>39</v>
      </c>
      <c r="H43" s="5">
        <v>76</v>
      </c>
      <c r="I43" s="5">
        <v>68</v>
      </c>
      <c r="J43" s="5">
        <v>56</v>
      </c>
      <c r="K43" s="6">
        <v>94</v>
      </c>
      <c r="L43" s="6">
        <v>80</v>
      </c>
      <c r="M43" s="6">
        <v>83</v>
      </c>
      <c r="N43" s="6">
        <v>89</v>
      </c>
      <c r="O43" s="6">
        <v>83</v>
      </c>
      <c r="P43" s="6">
        <v>85</v>
      </c>
    </row>
    <row r="44" spans="1:16" ht="35.25" customHeight="1" x14ac:dyDescent="0.25">
      <c r="A44" s="5"/>
      <c r="B44" s="5" t="s">
        <v>12</v>
      </c>
      <c r="C44" s="5" t="s">
        <v>13</v>
      </c>
      <c r="D44" s="5" t="s">
        <v>13</v>
      </c>
      <c r="E44" s="5" t="s">
        <v>13</v>
      </c>
      <c r="F44" s="5" t="s">
        <v>13</v>
      </c>
      <c r="G44" s="5" t="s">
        <v>13</v>
      </c>
      <c r="H44" s="5" t="s">
        <v>13</v>
      </c>
      <c r="I44" s="5" t="s">
        <v>13</v>
      </c>
      <c r="J44" s="5" t="s">
        <v>13</v>
      </c>
      <c r="K44" s="5" t="s">
        <v>13</v>
      </c>
      <c r="L44" s="5" t="s">
        <v>13</v>
      </c>
      <c r="M44" s="5" t="s">
        <v>13</v>
      </c>
      <c r="N44" s="5" t="s">
        <v>13</v>
      </c>
      <c r="O44" s="6"/>
      <c r="P44" s="6">
        <v>31</v>
      </c>
    </row>
    <row r="45" spans="1:16" ht="24.75" customHeight="1" x14ac:dyDescent="0.25">
      <c r="A45" s="7">
        <v>8</v>
      </c>
      <c r="B45" s="7" t="s">
        <v>43</v>
      </c>
      <c r="C45" s="7">
        <f t="shared" ref="C45:J45" si="7">SUM(C46:C46,C47)</f>
        <v>41</v>
      </c>
      <c r="D45" s="7">
        <f t="shared" si="7"/>
        <v>44</v>
      </c>
      <c r="E45" s="7">
        <f t="shared" si="7"/>
        <v>110</v>
      </c>
      <c r="F45" s="7">
        <f t="shared" si="7"/>
        <v>83</v>
      </c>
      <c r="G45" s="7">
        <f t="shared" si="7"/>
        <v>171</v>
      </c>
      <c r="H45" s="7">
        <f t="shared" si="7"/>
        <v>130</v>
      </c>
      <c r="I45" s="7">
        <f t="shared" si="7"/>
        <v>74</v>
      </c>
      <c r="J45" s="7">
        <f t="shared" si="7"/>
        <v>191</v>
      </c>
      <c r="K45" s="7">
        <f>SUM(K46:K46,K47)</f>
        <v>266</v>
      </c>
      <c r="L45" s="7">
        <f>SUM(L46:L46,L47)</f>
        <v>252</v>
      </c>
      <c r="M45" s="7">
        <f>SUM(M46:M46,M47)</f>
        <v>334</v>
      </c>
      <c r="N45" s="7">
        <f>SUM(N46:N46,N47)</f>
        <v>342</v>
      </c>
      <c r="O45" s="7">
        <f>SUM(O46:O46,O47)</f>
        <v>258</v>
      </c>
      <c r="P45" s="7">
        <f>SUM(P46:P47,P48)</f>
        <v>278</v>
      </c>
    </row>
    <row r="46" spans="1:16" ht="25.5" x14ac:dyDescent="0.25">
      <c r="A46" s="5"/>
      <c r="B46" s="5" t="s">
        <v>44</v>
      </c>
      <c r="C46" s="5">
        <v>41</v>
      </c>
      <c r="D46" s="5">
        <v>44</v>
      </c>
      <c r="E46" s="5">
        <v>30</v>
      </c>
      <c r="F46" s="5">
        <v>40</v>
      </c>
      <c r="G46" s="5">
        <v>77</v>
      </c>
      <c r="H46" s="5">
        <v>92</v>
      </c>
      <c r="I46" s="5">
        <v>46</v>
      </c>
      <c r="J46" s="5">
        <v>92</v>
      </c>
      <c r="K46" s="8">
        <v>144</v>
      </c>
      <c r="L46" s="8">
        <v>106</v>
      </c>
      <c r="M46" s="8">
        <v>113</v>
      </c>
      <c r="N46" s="8">
        <v>105</v>
      </c>
      <c r="O46" s="8">
        <v>95</v>
      </c>
      <c r="P46" s="8">
        <v>119</v>
      </c>
    </row>
    <row r="47" spans="1:16" ht="25.5" x14ac:dyDescent="0.25">
      <c r="A47" s="5"/>
      <c r="B47" s="5" t="s">
        <v>45</v>
      </c>
      <c r="C47" s="5" t="s">
        <v>33</v>
      </c>
      <c r="D47" s="5" t="s">
        <v>33</v>
      </c>
      <c r="E47" s="5">
        <v>80</v>
      </c>
      <c r="F47" s="5">
        <v>43</v>
      </c>
      <c r="G47" s="5">
        <v>94</v>
      </c>
      <c r="H47" s="5">
        <v>38</v>
      </c>
      <c r="I47" s="5">
        <v>28</v>
      </c>
      <c r="J47" s="5">
        <v>99</v>
      </c>
      <c r="K47" s="6">
        <v>122</v>
      </c>
      <c r="L47" s="6">
        <v>146</v>
      </c>
      <c r="M47" s="6">
        <v>221</v>
      </c>
      <c r="N47" s="6">
        <v>237</v>
      </c>
      <c r="O47" s="6">
        <v>163</v>
      </c>
      <c r="P47" s="6">
        <v>159</v>
      </c>
    </row>
    <row r="48" spans="1:16" ht="25.5" x14ac:dyDescent="0.25">
      <c r="A48" s="5"/>
      <c r="B48" s="5" t="s">
        <v>12</v>
      </c>
      <c r="C48" s="5" t="s">
        <v>13</v>
      </c>
      <c r="D48" s="5" t="s">
        <v>13</v>
      </c>
      <c r="E48" s="5" t="s">
        <v>13</v>
      </c>
      <c r="F48" s="5" t="s">
        <v>13</v>
      </c>
      <c r="G48" s="5" t="s">
        <v>13</v>
      </c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5" t="s">
        <v>13</v>
      </c>
      <c r="N48" s="5" t="s">
        <v>13</v>
      </c>
      <c r="O48" s="6" t="s">
        <v>13</v>
      </c>
      <c r="P48" s="6">
        <v>0</v>
      </c>
    </row>
    <row r="49" spans="1:16" ht="26.25" customHeight="1" x14ac:dyDescent="0.25">
      <c r="A49" s="7">
        <v>9</v>
      </c>
      <c r="B49" s="7" t="s">
        <v>46</v>
      </c>
      <c r="C49" s="7">
        <f t="shared" ref="C49:J49" si="8">C50+C51+C53+C52</f>
        <v>152</v>
      </c>
      <c r="D49" s="7">
        <f t="shared" si="8"/>
        <v>293</v>
      </c>
      <c r="E49" s="7">
        <f t="shared" si="8"/>
        <v>187</v>
      </c>
      <c r="F49" s="7">
        <f t="shared" si="8"/>
        <v>338</v>
      </c>
      <c r="G49" s="7">
        <f t="shared" si="8"/>
        <v>300</v>
      </c>
      <c r="H49" s="7">
        <f t="shared" si="8"/>
        <v>286</v>
      </c>
      <c r="I49" s="7">
        <f t="shared" si="8"/>
        <v>158</v>
      </c>
      <c r="J49" s="7">
        <f t="shared" si="8"/>
        <v>203</v>
      </c>
      <c r="K49" s="7">
        <f>K50+K51+K53+K52</f>
        <v>236</v>
      </c>
      <c r="L49" s="7">
        <f>L50+L51+L53+L52</f>
        <v>239</v>
      </c>
      <c r="M49" s="7">
        <f>M50+M51+M53+M52</f>
        <v>254</v>
      </c>
      <c r="N49" s="7">
        <f>N50+N51+N53+N52</f>
        <v>258</v>
      </c>
      <c r="O49" s="7">
        <f>O50+O51+O53+O52</f>
        <v>273</v>
      </c>
      <c r="P49" s="7">
        <f>P50+P51+P53+P52+P54</f>
        <v>280</v>
      </c>
    </row>
    <row r="50" spans="1:16" ht="26.25" customHeight="1" x14ac:dyDescent="0.25">
      <c r="A50" s="7"/>
      <c r="B50" s="5" t="s">
        <v>47</v>
      </c>
      <c r="C50" s="5">
        <v>51</v>
      </c>
      <c r="D50" s="5">
        <v>96</v>
      </c>
      <c r="E50" s="5">
        <v>111</v>
      </c>
      <c r="F50" s="5">
        <v>158</v>
      </c>
      <c r="G50" s="5">
        <v>143</v>
      </c>
      <c r="H50" s="5">
        <v>148</v>
      </c>
      <c r="I50" s="5">
        <v>39</v>
      </c>
      <c r="J50" s="5">
        <v>67</v>
      </c>
      <c r="K50" s="6">
        <v>69</v>
      </c>
      <c r="L50" s="6">
        <v>71</v>
      </c>
      <c r="M50" s="6">
        <v>76</v>
      </c>
      <c r="N50" s="6">
        <v>84</v>
      </c>
      <c r="O50" s="6">
        <v>85</v>
      </c>
      <c r="P50" s="6">
        <v>113</v>
      </c>
    </row>
    <row r="51" spans="1:16" ht="26.25" customHeight="1" x14ac:dyDescent="0.25">
      <c r="A51" s="5"/>
      <c r="B51" s="10" t="s">
        <v>48</v>
      </c>
      <c r="C51" s="5">
        <v>69</v>
      </c>
      <c r="D51" s="5">
        <v>142</v>
      </c>
      <c r="E51" s="5">
        <v>53</v>
      </c>
      <c r="F51" s="5">
        <v>127</v>
      </c>
      <c r="G51" s="5">
        <v>125</v>
      </c>
      <c r="H51" s="5">
        <v>94</v>
      </c>
      <c r="I51" s="5">
        <v>64</v>
      </c>
      <c r="J51" s="5">
        <v>83</v>
      </c>
      <c r="K51" s="6">
        <v>93</v>
      </c>
      <c r="L51" s="6">
        <v>88</v>
      </c>
      <c r="M51" s="6">
        <v>92</v>
      </c>
      <c r="N51" s="6">
        <v>88</v>
      </c>
      <c r="O51" s="6">
        <v>89</v>
      </c>
      <c r="P51" s="6">
        <v>110</v>
      </c>
    </row>
    <row r="52" spans="1:16" ht="26.25" customHeight="1" x14ac:dyDescent="0.25">
      <c r="A52" s="5"/>
      <c r="B52" s="10" t="s">
        <v>49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18</v>
      </c>
      <c r="J52" s="5">
        <v>25</v>
      </c>
      <c r="K52" s="6">
        <v>41</v>
      </c>
      <c r="L52" s="6">
        <v>45</v>
      </c>
      <c r="M52" s="6">
        <v>47</v>
      </c>
      <c r="N52" s="6">
        <v>46</v>
      </c>
      <c r="O52" s="6">
        <v>53</v>
      </c>
      <c r="P52" s="6">
        <v>0</v>
      </c>
    </row>
    <row r="53" spans="1:16" ht="26.25" customHeight="1" x14ac:dyDescent="0.25">
      <c r="A53" s="5"/>
      <c r="B53" s="5" t="s">
        <v>50</v>
      </c>
      <c r="C53" s="23">
        <v>32</v>
      </c>
      <c r="D53" s="23">
        <v>55</v>
      </c>
      <c r="E53" s="23">
        <v>23</v>
      </c>
      <c r="F53" s="5">
        <v>53</v>
      </c>
      <c r="G53" s="5">
        <v>32</v>
      </c>
      <c r="H53" s="5">
        <v>44</v>
      </c>
      <c r="I53" s="5">
        <v>37</v>
      </c>
      <c r="J53" s="5">
        <v>28</v>
      </c>
      <c r="K53" s="6">
        <v>33</v>
      </c>
      <c r="L53" s="6">
        <v>35</v>
      </c>
      <c r="M53" s="6">
        <v>39</v>
      </c>
      <c r="N53" s="6">
        <v>40</v>
      </c>
      <c r="O53" s="6">
        <v>46</v>
      </c>
      <c r="P53" s="6">
        <v>57</v>
      </c>
    </row>
    <row r="54" spans="1:16" ht="26.25" customHeight="1" x14ac:dyDescent="0.25">
      <c r="A54" s="5"/>
      <c r="B54" s="5" t="s">
        <v>12</v>
      </c>
      <c r="C54" s="5" t="s">
        <v>13</v>
      </c>
      <c r="D54" s="5" t="s">
        <v>13</v>
      </c>
      <c r="E54" s="5" t="s">
        <v>13</v>
      </c>
      <c r="F54" s="5" t="s">
        <v>13</v>
      </c>
      <c r="G54" s="5" t="s">
        <v>13</v>
      </c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5" t="s">
        <v>13</v>
      </c>
      <c r="N54" s="5" t="s">
        <v>13</v>
      </c>
      <c r="O54" s="6" t="s">
        <v>13</v>
      </c>
      <c r="P54" s="6">
        <v>0</v>
      </c>
    </row>
    <row r="55" spans="1:16" ht="26.25" customHeight="1" x14ac:dyDescent="0.25">
      <c r="A55" s="7">
        <v>10</v>
      </c>
      <c r="B55" s="7" t="s">
        <v>51</v>
      </c>
      <c r="C55" s="7">
        <f t="shared" ref="C55:J55" si="9">SUM(C56,C57)</f>
        <v>226</v>
      </c>
      <c r="D55" s="7">
        <f t="shared" si="9"/>
        <v>344</v>
      </c>
      <c r="E55" s="7">
        <f t="shared" si="9"/>
        <v>437</v>
      </c>
      <c r="F55" s="7">
        <f t="shared" si="9"/>
        <v>482</v>
      </c>
      <c r="G55" s="7">
        <f t="shared" si="9"/>
        <v>506</v>
      </c>
      <c r="H55" s="7">
        <f t="shared" si="9"/>
        <v>556</v>
      </c>
      <c r="I55" s="7">
        <f t="shared" si="9"/>
        <v>380</v>
      </c>
      <c r="J55" s="7">
        <f t="shared" si="9"/>
        <v>395</v>
      </c>
      <c r="K55" s="7">
        <f>SUM(K56,K57)</f>
        <v>400</v>
      </c>
      <c r="L55" s="7">
        <f>SUM(L56,L57)</f>
        <v>459</v>
      </c>
      <c r="M55" s="7">
        <f>SUM(M56,M57)</f>
        <v>480</v>
      </c>
      <c r="N55" s="7">
        <f>SUM(N56,N57)</f>
        <v>483</v>
      </c>
      <c r="O55" s="7">
        <f>SUM(O56,O57)</f>
        <v>538</v>
      </c>
      <c r="P55" s="7">
        <f>SUM(P56,P57,P58)</f>
        <v>814</v>
      </c>
    </row>
    <row r="56" spans="1:16" ht="26.25" customHeight="1" x14ac:dyDescent="0.25">
      <c r="A56" s="5"/>
      <c r="B56" s="5" t="s">
        <v>52</v>
      </c>
      <c r="C56" s="5">
        <v>75</v>
      </c>
      <c r="D56" s="5">
        <v>166</v>
      </c>
      <c r="E56" s="5">
        <v>188</v>
      </c>
      <c r="F56" s="5">
        <v>237</v>
      </c>
      <c r="G56" s="5">
        <v>234</v>
      </c>
      <c r="H56" s="5">
        <v>220</v>
      </c>
      <c r="I56" s="5">
        <v>100</v>
      </c>
      <c r="J56" s="5">
        <v>144</v>
      </c>
      <c r="K56" s="6">
        <v>146</v>
      </c>
      <c r="L56" s="6">
        <v>199</v>
      </c>
      <c r="M56" s="6">
        <v>211</v>
      </c>
      <c r="N56" s="6">
        <v>215</v>
      </c>
      <c r="O56" s="6">
        <v>230</v>
      </c>
      <c r="P56" s="6">
        <v>394</v>
      </c>
    </row>
    <row r="57" spans="1:16" ht="26.25" customHeight="1" x14ac:dyDescent="0.25">
      <c r="A57" s="5"/>
      <c r="B57" s="5" t="s">
        <v>53</v>
      </c>
      <c r="C57" s="5">
        <v>151</v>
      </c>
      <c r="D57" s="5">
        <v>178</v>
      </c>
      <c r="E57" s="5">
        <v>249</v>
      </c>
      <c r="F57" s="5">
        <v>245</v>
      </c>
      <c r="G57" s="5">
        <v>272</v>
      </c>
      <c r="H57" s="5">
        <v>336</v>
      </c>
      <c r="I57" s="5">
        <v>280</v>
      </c>
      <c r="J57" s="5">
        <v>251</v>
      </c>
      <c r="K57" s="6">
        <v>254</v>
      </c>
      <c r="L57" s="6">
        <v>260</v>
      </c>
      <c r="M57" s="6">
        <v>269</v>
      </c>
      <c r="N57" s="6">
        <v>268</v>
      </c>
      <c r="O57" s="6">
        <v>308</v>
      </c>
      <c r="P57" s="6">
        <v>318</v>
      </c>
    </row>
    <row r="58" spans="1:16" ht="26.25" customHeight="1" x14ac:dyDescent="0.25">
      <c r="A58" s="5"/>
      <c r="B58" s="5" t="s">
        <v>12</v>
      </c>
      <c r="C58" s="5" t="s">
        <v>13</v>
      </c>
      <c r="D58" s="5" t="s">
        <v>13</v>
      </c>
      <c r="E58" s="5" t="s">
        <v>13</v>
      </c>
      <c r="F58" s="5" t="s">
        <v>13</v>
      </c>
      <c r="G58" s="5" t="s">
        <v>13</v>
      </c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6" t="s">
        <v>13</v>
      </c>
      <c r="P58" s="6">
        <v>102</v>
      </c>
    </row>
    <row r="59" spans="1:16" ht="30.75" customHeight="1" x14ac:dyDescent="0.25">
      <c r="A59" s="7">
        <v>11</v>
      </c>
      <c r="B59" s="7" t="s">
        <v>54</v>
      </c>
      <c r="C59" s="7">
        <f t="shared" ref="C59:J59" si="10">SUM(C60:C61)</f>
        <v>66</v>
      </c>
      <c r="D59" s="7">
        <f t="shared" si="10"/>
        <v>122</v>
      </c>
      <c r="E59" s="7">
        <f t="shared" si="10"/>
        <v>109</v>
      </c>
      <c r="F59" s="7">
        <f t="shared" si="10"/>
        <v>188</v>
      </c>
      <c r="G59" s="7">
        <f t="shared" si="10"/>
        <v>193</v>
      </c>
      <c r="H59" s="7">
        <f t="shared" si="10"/>
        <v>33</v>
      </c>
      <c r="I59" s="7">
        <f t="shared" si="10"/>
        <v>146</v>
      </c>
      <c r="J59" s="7">
        <f t="shared" si="10"/>
        <v>135</v>
      </c>
      <c r="K59" s="7">
        <f>SUM(K60:K61)</f>
        <v>189</v>
      </c>
      <c r="L59" s="7">
        <f>SUM(L60:L61)</f>
        <v>199</v>
      </c>
      <c r="M59" s="7">
        <f>SUM(M60:M61)</f>
        <v>220</v>
      </c>
      <c r="N59" s="7">
        <f>SUM(N60:N61)</f>
        <v>207</v>
      </c>
      <c r="O59" s="7">
        <f>SUM(O60:O61)</f>
        <v>289</v>
      </c>
      <c r="P59" s="7">
        <f>SUM(P60:P61,P62)</f>
        <v>455</v>
      </c>
    </row>
    <row r="60" spans="1:16" ht="47.25" customHeight="1" x14ac:dyDescent="0.25">
      <c r="A60" s="5"/>
      <c r="B60" s="5" t="s">
        <v>55</v>
      </c>
      <c r="C60" s="5">
        <v>50</v>
      </c>
      <c r="D60" s="5">
        <v>93</v>
      </c>
      <c r="E60" s="5">
        <v>82</v>
      </c>
      <c r="F60" s="5">
        <v>144</v>
      </c>
      <c r="G60" s="5">
        <v>135</v>
      </c>
      <c r="H60" s="5">
        <v>0</v>
      </c>
      <c r="I60" s="5">
        <v>41</v>
      </c>
      <c r="J60" s="5">
        <v>65</v>
      </c>
      <c r="K60" s="6">
        <v>134</v>
      </c>
      <c r="L60" s="6">
        <v>126</v>
      </c>
      <c r="M60" s="6">
        <v>159</v>
      </c>
      <c r="N60" s="6">
        <v>150</v>
      </c>
      <c r="O60" s="6">
        <v>228</v>
      </c>
      <c r="P60" s="6">
        <v>160</v>
      </c>
    </row>
    <row r="61" spans="1:16" ht="30.75" customHeight="1" x14ac:dyDescent="0.25">
      <c r="A61" s="5"/>
      <c r="B61" s="5" t="s">
        <v>56</v>
      </c>
      <c r="C61" s="5">
        <v>16</v>
      </c>
      <c r="D61" s="5">
        <v>29</v>
      </c>
      <c r="E61" s="5">
        <v>27</v>
      </c>
      <c r="F61" s="5">
        <v>44</v>
      </c>
      <c r="G61" s="5">
        <v>58</v>
      </c>
      <c r="H61" s="5">
        <v>33</v>
      </c>
      <c r="I61" s="5">
        <v>105</v>
      </c>
      <c r="J61" s="5">
        <v>70</v>
      </c>
      <c r="K61" s="6">
        <v>55</v>
      </c>
      <c r="L61" s="6">
        <v>73</v>
      </c>
      <c r="M61" s="6">
        <v>61</v>
      </c>
      <c r="N61" s="6">
        <v>57</v>
      </c>
      <c r="O61" s="6">
        <v>61</v>
      </c>
      <c r="P61" s="6">
        <v>49</v>
      </c>
    </row>
    <row r="62" spans="1:16" ht="30.75" customHeight="1" x14ac:dyDescent="0.25">
      <c r="A62" s="5"/>
      <c r="B62" s="5" t="s">
        <v>12</v>
      </c>
      <c r="C62" s="5" t="s">
        <v>13</v>
      </c>
      <c r="D62" s="5" t="s">
        <v>13</v>
      </c>
      <c r="E62" s="5" t="s">
        <v>13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6" t="s">
        <v>13</v>
      </c>
      <c r="P62" s="6">
        <v>246</v>
      </c>
    </row>
    <row r="63" spans="1:16" ht="30.75" customHeight="1" x14ac:dyDescent="0.25">
      <c r="A63" s="7">
        <v>12</v>
      </c>
      <c r="B63" s="7" t="s">
        <v>57</v>
      </c>
      <c r="C63" s="7">
        <f t="shared" ref="C63:J63" si="11">SUM(C64:C65)</f>
        <v>145</v>
      </c>
      <c r="D63" s="7">
        <f t="shared" si="11"/>
        <v>40</v>
      </c>
      <c r="E63" s="7">
        <f t="shared" si="11"/>
        <v>53</v>
      </c>
      <c r="F63" s="7">
        <f t="shared" si="11"/>
        <v>124</v>
      </c>
      <c r="G63" s="7">
        <f t="shared" si="11"/>
        <v>140</v>
      </c>
      <c r="H63" s="7">
        <f t="shared" si="11"/>
        <v>483</v>
      </c>
      <c r="I63" s="7">
        <f t="shared" si="11"/>
        <v>143</v>
      </c>
      <c r="J63" s="7">
        <f t="shared" si="11"/>
        <v>210</v>
      </c>
      <c r="K63" s="7">
        <f>SUM(K64:K65)</f>
        <v>173</v>
      </c>
      <c r="L63" s="7">
        <f>SUM(L64:L65)</f>
        <v>223</v>
      </c>
      <c r="M63" s="7">
        <f>SUM(M64:M65)</f>
        <v>250</v>
      </c>
      <c r="N63" s="7">
        <f>SUM(N64:N65)</f>
        <v>70</v>
      </c>
      <c r="O63" s="7">
        <f>SUM(O64:O65)</f>
        <v>270</v>
      </c>
      <c r="P63" s="7">
        <f>SUM(P64:P65,P66)</f>
        <v>318</v>
      </c>
    </row>
    <row r="64" spans="1:16" ht="30.75" customHeight="1" x14ac:dyDescent="0.25">
      <c r="A64" s="5"/>
      <c r="B64" s="5" t="s">
        <v>58</v>
      </c>
      <c r="C64" s="5">
        <v>145</v>
      </c>
      <c r="D64" s="5">
        <v>40</v>
      </c>
      <c r="E64" s="5">
        <v>46</v>
      </c>
      <c r="F64" s="5">
        <v>110</v>
      </c>
      <c r="G64" s="5">
        <v>121</v>
      </c>
      <c r="H64" s="5">
        <v>453</v>
      </c>
      <c r="I64" s="5">
        <v>120</v>
      </c>
      <c r="J64" s="5">
        <v>197</v>
      </c>
      <c r="K64" s="11">
        <v>150</v>
      </c>
      <c r="L64" s="11">
        <v>160</v>
      </c>
      <c r="M64" s="11">
        <v>187</v>
      </c>
      <c r="N64" s="12" t="s">
        <v>59</v>
      </c>
      <c r="O64" s="11">
        <v>198</v>
      </c>
      <c r="P64" s="11">
        <v>228</v>
      </c>
    </row>
    <row r="65" spans="1:16" ht="30.75" customHeight="1" x14ac:dyDescent="0.25">
      <c r="A65" s="5"/>
      <c r="B65" s="5" t="s">
        <v>60</v>
      </c>
      <c r="C65" s="5" t="s">
        <v>33</v>
      </c>
      <c r="D65" s="5" t="s">
        <v>33</v>
      </c>
      <c r="E65" s="5">
        <v>7</v>
      </c>
      <c r="F65" s="5">
        <v>14</v>
      </c>
      <c r="G65" s="5">
        <v>19</v>
      </c>
      <c r="H65" s="5">
        <v>30</v>
      </c>
      <c r="I65" s="5">
        <v>23</v>
      </c>
      <c r="J65" s="5">
        <v>13</v>
      </c>
      <c r="K65" s="6">
        <v>23</v>
      </c>
      <c r="L65" s="6">
        <v>63</v>
      </c>
      <c r="M65" s="6">
        <v>63</v>
      </c>
      <c r="N65" s="6">
        <v>70</v>
      </c>
      <c r="O65" s="6">
        <v>72</v>
      </c>
      <c r="P65" s="6">
        <v>63</v>
      </c>
    </row>
    <row r="66" spans="1:16" ht="30.75" customHeight="1" x14ac:dyDescent="0.25">
      <c r="A66" s="5"/>
      <c r="B66" s="5" t="s">
        <v>12</v>
      </c>
      <c r="C66" s="5" t="s">
        <v>13</v>
      </c>
      <c r="D66" s="5" t="s">
        <v>13</v>
      </c>
      <c r="E66" s="5" t="s">
        <v>13</v>
      </c>
      <c r="F66" s="5" t="s">
        <v>13</v>
      </c>
      <c r="G66" s="5" t="s">
        <v>13</v>
      </c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5" t="s">
        <v>13</v>
      </c>
      <c r="N66" s="5" t="s">
        <v>13</v>
      </c>
      <c r="O66" s="6" t="s">
        <v>13</v>
      </c>
      <c r="P66" s="6">
        <v>27</v>
      </c>
    </row>
    <row r="67" spans="1:16" ht="30.75" customHeight="1" x14ac:dyDescent="0.25">
      <c r="A67" s="7">
        <v>13</v>
      </c>
      <c r="B67" s="7" t="s">
        <v>61</v>
      </c>
      <c r="C67" s="7">
        <f t="shared" ref="C67:J67" si="12">SUM(C68:C70)</f>
        <v>24</v>
      </c>
      <c r="D67" s="7">
        <f t="shared" si="12"/>
        <v>15</v>
      </c>
      <c r="E67" s="7">
        <f t="shared" si="12"/>
        <v>18</v>
      </c>
      <c r="F67" s="7">
        <f t="shared" si="12"/>
        <v>34</v>
      </c>
      <c r="G67" s="7">
        <f t="shared" si="12"/>
        <v>91</v>
      </c>
      <c r="H67" s="7">
        <f t="shared" si="12"/>
        <v>77</v>
      </c>
      <c r="I67" s="7">
        <f t="shared" si="12"/>
        <v>68</v>
      </c>
      <c r="J67" s="7">
        <f t="shared" si="12"/>
        <v>131</v>
      </c>
      <c r="K67" s="7">
        <f>SUM(K68:K70)</f>
        <v>149</v>
      </c>
      <c r="L67" s="7">
        <f>SUM(L68:L70)</f>
        <v>170</v>
      </c>
      <c r="M67" s="7">
        <f>SUM(M68:M70)</f>
        <v>173</v>
      </c>
      <c r="N67" s="7">
        <f>SUM(N68:N70)</f>
        <v>189</v>
      </c>
      <c r="O67" s="7">
        <f>SUM(O68:O70)</f>
        <v>195</v>
      </c>
      <c r="P67" s="7">
        <f>SUM(P68:P71)</f>
        <v>273</v>
      </c>
    </row>
    <row r="68" spans="1:16" ht="25.5" x14ac:dyDescent="0.25">
      <c r="A68" s="5"/>
      <c r="B68" s="5" t="s">
        <v>62</v>
      </c>
      <c r="C68" s="5">
        <v>13</v>
      </c>
      <c r="D68" s="5">
        <v>8</v>
      </c>
      <c r="E68" s="5">
        <v>5</v>
      </c>
      <c r="F68" s="5">
        <v>18</v>
      </c>
      <c r="G68" s="5">
        <v>58</v>
      </c>
      <c r="H68" s="5">
        <v>43</v>
      </c>
      <c r="I68" s="5">
        <v>30</v>
      </c>
      <c r="J68" s="5">
        <v>69</v>
      </c>
      <c r="K68" s="6">
        <v>72</v>
      </c>
      <c r="L68" s="6">
        <v>90</v>
      </c>
      <c r="M68" s="6">
        <v>86</v>
      </c>
      <c r="N68" s="6">
        <v>102</v>
      </c>
      <c r="O68" s="6">
        <v>102</v>
      </c>
      <c r="P68" s="6">
        <v>180</v>
      </c>
    </row>
    <row r="69" spans="1:16" ht="20.25" customHeight="1" x14ac:dyDescent="0.25">
      <c r="A69" s="5"/>
      <c r="B69" s="5" t="s">
        <v>63</v>
      </c>
      <c r="C69" s="5">
        <v>10</v>
      </c>
      <c r="D69" s="5">
        <v>6</v>
      </c>
      <c r="E69" s="5">
        <v>11</v>
      </c>
      <c r="F69" s="5">
        <v>14</v>
      </c>
      <c r="G69" s="5">
        <v>26</v>
      </c>
      <c r="H69" s="5">
        <v>29</v>
      </c>
      <c r="I69" s="5">
        <v>30</v>
      </c>
      <c r="J69" s="5">
        <v>45</v>
      </c>
      <c r="K69" s="6">
        <v>70</v>
      </c>
      <c r="L69" s="6">
        <v>64</v>
      </c>
      <c r="M69" s="6">
        <v>66</v>
      </c>
      <c r="N69" s="6">
        <v>68</v>
      </c>
      <c r="O69" s="6">
        <v>66</v>
      </c>
      <c r="P69" s="6">
        <v>78</v>
      </c>
    </row>
    <row r="70" spans="1:16" ht="28.5" customHeight="1" x14ac:dyDescent="0.25">
      <c r="A70" s="5"/>
      <c r="B70" s="5" t="s">
        <v>64</v>
      </c>
      <c r="C70" s="5">
        <v>1</v>
      </c>
      <c r="D70" s="5">
        <v>1</v>
      </c>
      <c r="E70" s="5">
        <v>2</v>
      </c>
      <c r="F70" s="5">
        <v>2</v>
      </c>
      <c r="G70" s="5">
        <v>7</v>
      </c>
      <c r="H70" s="5">
        <v>5</v>
      </c>
      <c r="I70" s="5">
        <v>8</v>
      </c>
      <c r="J70" s="5">
        <v>17</v>
      </c>
      <c r="K70" s="6">
        <v>7</v>
      </c>
      <c r="L70" s="6">
        <v>16</v>
      </c>
      <c r="M70" s="6">
        <v>21</v>
      </c>
      <c r="N70" s="6">
        <v>19</v>
      </c>
      <c r="O70" s="6">
        <v>27</v>
      </c>
      <c r="P70" s="6">
        <v>0</v>
      </c>
    </row>
    <row r="71" spans="1:16" ht="28.5" customHeight="1" x14ac:dyDescent="0.25">
      <c r="A71" s="5"/>
      <c r="B71" s="5" t="s">
        <v>12</v>
      </c>
      <c r="C71" s="5" t="s">
        <v>13</v>
      </c>
      <c r="D71" s="5" t="s">
        <v>13</v>
      </c>
      <c r="E71" s="5" t="s">
        <v>13</v>
      </c>
      <c r="F71" s="5" t="s">
        <v>13</v>
      </c>
      <c r="G71" s="5" t="s">
        <v>13</v>
      </c>
      <c r="H71" s="5" t="s">
        <v>13</v>
      </c>
      <c r="I71" s="5" t="s">
        <v>13</v>
      </c>
      <c r="J71" s="5" t="s">
        <v>13</v>
      </c>
      <c r="K71" s="5" t="s">
        <v>13</v>
      </c>
      <c r="L71" s="5" t="s">
        <v>13</v>
      </c>
      <c r="M71" s="5" t="s">
        <v>13</v>
      </c>
      <c r="N71" s="5" t="s">
        <v>13</v>
      </c>
      <c r="O71" s="6" t="s">
        <v>13</v>
      </c>
      <c r="P71" s="6">
        <v>15</v>
      </c>
    </row>
    <row r="72" spans="1:16" ht="20.25" customHeight="1" x14ac:dyDescent="0.25">
      <c r="A72" s="7">
        <v>14</v>
      </c>
      <c r="B72" s="7" t="s">
        <v>65</v>
      </c>
      <c r="C72" s="7">
        <f t="shared" ref="C72:O72" si="13">SUM(C73)</f>
        <v>35</v>
      </c>
      <c r="D72" s="7">
        <f t="shared" si="13"/>
        <v>96</v>
      </c>
      <c r="E72" s="7">
        <f t="shared" si="13"/>
        <v>48</v>
      </c>
      <c r="F72" s="7">
        <f t="shared" si="13"/>
        <v>66</v>
      </c>
      <c r="G72" s="7">
        <f t="shared" si="13"/>
        <v>112</v>
      </c>
      <c r="H72" s="7">
        <f t="shared" si="13"/>
        <v>174</v>
      </c>
      <c r="I72" s="7">
        <f t="shared" si="13"/>
        <v>71</v>
      </c>
      <c r="J72" s="7">
        <f t="shared" si="13"/>
        <v>96</v>
      </c>
      <c r="K72" s="7">
        <f t="shared" si="13"/>
        <v>98</v>
      </c>
      <c r="L72" s="7">
        <f t="shared" si="13"/>
        <v>108</v>
      </c>
      <c r="M72" s="7">
        <f t="shared" si="13"/>
        <v>109</v>
      </c>
      <c r="N72" s="7">
        <f t="shared" si="13"/>
        <v>125</v>
      </c>
      <c r="O72" s="7">
        <f t="shared" si="13"/>
        <v>120</v>
      </c>
      <c r="P72" s="7">
        <f>SUM(P73,P74)</f>
        <v>199</v>
      </c>
    </row>
    <row r="73" spans="1:16" ht="20.25" customHeight="1" x14ac:dyDescent="0.25">
      <c r="A73" s="5"/>
      <c r="B73" s="5" t="s">
        <v>66</v>
      </c>
      <c r="C73" s="5">
        <v>35</v>
      </c>
      <c r="D73" s="5">
        <v>96</v>
      </c>
      <c r="E73" s="5">
        <v>48</v>
      </c>
      <c r="F73" s="5">
        <v>66</v>
      </c>
      <c r="G73" s="5">
        <v>112</v>
      </c>
      <c r="H73" s="5">
        <v>174</v>
      </c>
      <c r="I73" s="5">
        <v>71</v>
      </c>
      <c r="J73" s="5">
        <v>96</v>
      </c>
      <c r="K73" s="6">
        <v>98</v>
      </c>
      <c r="L73" s="6">
        <v>108</v>
      </c>
      <c r="M73" s="6">
        <v>109</v>
      </c>
      <c r="N73" s="6">
        <v>125</v>
      </c>
      <c r="O73" s="6">
        <v>120</v>
      </c>
      <c r="P73" s="6">
        <v>158</v>
      </c>
    </row>
    <row r="74" spans="1:16" ht="20.25" customHeight="1" x14ac:dyDescent="0.25">
      <c r="A74" s="5"/>
      <c r="B74" s="5" t="s">
        <v>12</v>
      </c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  <c r="N74" s="6"/>
      <c r="O74" s="6"/>
      <c r="P74" s="6">
        <v>41</v>
      </c>
    </row>
    <row r="75" spans="1:16" ht="20.25" customHeight="1" x14ac:dyDescent="0.25">
      <c r="A75" s="7">
        <v>15</v>
      </c>
      <c r="B75" s="7" t="s">
        <v>67</v>
      </c>
      <c r="C75" s="7">
        <f t="shared" ref="C75:O75" si="14">SUM(C76)</f>
        <v>20</v>
      </c>
      <c r="D75" s="7">
        <f t="shared" si="14"/>
        <v>50</v>
      </c>
      <c r="E75" s="7">
        <f t="shared" si="14"/>
        <v>33</v>
      </c>
      <c r="F75" s="7">
        <f t="shared" si="14"/>
        <v>20</v>
      </c>
      <c r="G75" s="7">
        <f t="shared" si="14"/>
        <v>56</v>
      </c>
      <c r="H75" s="7">
        <f t="shared" si="14"/>
        <v>0</v>
      </c>
      <c r="I75" s="7">
        <f t="shared" si="14"/>
        <v>30</v>
      </c>
      <c r="J75" s="7">
        <f t="shared" si="14"/>
        <v>53</v>
      </c>
      <c r="K75" s="7">
        <f t="shared" si="14"/>
        <v>86</v>
      </c>
      <c r="L75" s="7">
        <f t="shared" si="14"/>
        <v>86</v>
      </c>
      <c r="M75" s="7">
        <f t="shared" si="14"/>
        <v>123</v>
      </c>
      <c r="N75" s="7">
        <f t="shared" si="14"/>
        <v>76</v>
      </c>
      <c r="O75" s="7">
        <f t="shared" si="14"/>
        <v>185</v>
      </c>
      <c r="P75" s="7">
        <f>SUM(P76,P77)</f>
        <v>244</v>
      </c>
    </row>
    <row r="76" spans="1:16" ht="51" x14ac:dyDescent="0.25">
      <c r="A76" s="5"/>
      <c r="B76" s="5" t="s">
        <v>68</v>
      </c>
      <c r="C76" s="5">
        <v>20</v>
      </c>
      <c r="D76" s="5">
        <v>50</v>
      </c>
      <c r="E76" s="5">
        <v>33</v>
      </c>
      <c r="F76" s="5">
        <v>20</v>
      </c>
      <c r="G76" s="5">
        <v>56</v>
      </c>
      <c r="H76" s="5">
        <v>0</v>
      </c>
      <c r="I76" s="5">
        <v>30</v>
      </c>
      <c r="J76" s="5">
        <v>53</v>
      </c>
      <c r="K76" s="6">
        <v>86</v>
      </c>
      <c r="L76" s="6">
        <v>86</v>
      </c>
      <c r="M76" s="6">
        <v>123</v>
      </c>
      <c r="N76" s="6">
        <v>76</v>
      </c>
      <c r="O76" s="6">
        <v>185</v>
      </c>
      <c r="P76" s="6">
        <v>151</v>
      </c>
    </row>
    <row r="77" spans="1:16" ht="25.5" x14ac:dyDescent="0.25">
      <c r="A77" s="5"/>
      <c r="B77" s="5" t="s">
        <v>12</v>
      </c>
      <c r="C77" s="5" t="s">
        <v>13</v>
      </c>
      <c r="D77" s="5" t="s">
        <v>13</v>
      </c>
      <c r="E77" s="5" t="s">
        <v>13</v>
      </c>
      <c r="F77" s="5" t="s">
        <v>13</v>
      </c>
      <c r="G77" s="5" t="s">
        <v>13</v>
      </c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5" t="s">
        <v>13</v>
      </c>
      <c r="N77" s="5" t="s">
        <v>13</v>
      </c>
      <c r="O77" s="6" t="s">
        <v>13</v>
      </c>
      <c r="P77" s="6">
        <v>93</v>
      </c>
    </row>
    <row r="78" spans="1:16" ht="15.75" x14ac:dyDescent="0.25">
      <c r="A78" s="7">
        <v>16</v>
      </c>
      <c r="B78" s="7" t="s">
        <v>69</v>
      </c>
      <c r="C78" s="7">
        <f t="shared" ref="C78:H78" si="15">SUM(C79:C81)</f>
        <v>95</v>
      </c>
      <c r="D78" s="7">
        <f t="shared" si="15"/>
        <v>121</v>
      </c>
      <c r="E78" s="7">
        <f t="shared" si="15"/>
        <v>85</v>
      </c>
      <c r="F78" s="7">
        <f t="shared" si="15"/>
        <v>206</v>
      </c>
      <c r="G78" s="7">
        <f t="shared" si="15"/>
        <v>214</v>
      </c>
      <c r="H78" s="7">
        <f t="shared" si="15"/>
        <v>141</v>
      </c>
      <c r="I78" s="7">
        <f>SUM(I79:I81)</f>
        <v>121</v>
      </c>
      <c r="J78" s="7">
        <f>SUM(J79:J81)</f>
        <v>586</v>
      </c>
      <c r="K78" s="7">
        <f>SUM(K79:K81)</f>
        <v>490</v>
      </c>
      <c r="L78" s="7">
        <f>SUM(L79:L81)</f>
        <v>296</v>
      </c>
      <c r="M78" s="7">
        <f>SUM(M79:M81)</f>
        <v>362</v>
      </c>
      <c r="N78" s="7">
        <f>SUM(N79:N81)</f>
        <v>294</v>
      </c>
      <c r="O78" s="7">
        <f>SUM(O79:O81)</f>
        <v>316</v>
      </c>
      <c r="P78" s="7">
        <f>SUM(P79:P82)</f>
        <v>328</v>
      </c>
    </row>
    <row r="79" spans="1:16" ht="26.25" customHeight="1" x14ac:dyDescent="0.25">
      <c r="A79" s="5"/>
      <c r="B79" s="5" t="s">
        <v>70</v>
      </c>
      <c r="C79" s="5">
        <v>84</v>
      </c>
      <c r="D79" s="5">
        <v>104</v>
      </c>
      <c r="E79" s="5">
        <v>76</v>
      </c>
      <c r="F79" s="5">
        <v>118</v>
      </c>
      <c r="G79" s="5">
        <v>164</v>
      </c>
      <c r="H79" s="5">
        <v>123</v>
      </c>
      <c r="I79" s="5">
        <v>0</v>
      </c>
      <c r="J79" s="5">
        <v>416</v>
      </c>
      <c r="K79" s="8">
        <v>365</v>
      </c>
      <c r="L79" s="8">
        <v>159</v>
      </c>
      <c r="M79" s="8">
        <v>222</v>
      </c>
      <c r="N79" s="8">
        <v>155</v>
      </c>
      <c r="O79" s="8">
        <v>173</v>
      </c>
      <c r="P79" s="8">
        <v>216</v>
      </c>
    </row>
    <row r="80" spans="1:16" ht="25.5" x14ac:dyDescent="0.25">
      <c r="A80" s="5"/>
      <c r="B80" s="10" t="s">
        <v>71</v>
      </c>
      <c r="C80" s="5" t="s">
        <v>33</v>
      </c>
      <c r="D80" s="5" t="s">
        <v>33</v>
      </c>
      <c r="E80" s="5" t="s">
        <v>33</v>
      </c>
      <c r="F80" s="5" t="s">
        <v>33</v>
      </c>
      <c r="G80" s="5" t="s">
        <v>33</v>
      </c>
      <c r="H80" s="5" t="s">
        <v>33</v>
      </c>
      <c r="I80" s="5">
        <v>69</v>
      </c>
      <c r="J80" s="5">
        <v>89</v>
      </c>
      <c r="K80" s="6">
        <v>74</v>
      </c>
      <c r="L80" s="6">
        <v>78</v>
      </c>
      <c r="M80" s="6">
        <v>82</v>
      </c>
      <c r="N80" s="6">
        <v>79</v>
      </c>
      <c r="O80" s="6">
        <v>80</v>
      </c>
      <c r="P80" s="6">
        <v>112</v>
      </c>
    </row>
    <row r="81" spans="1:16" ht="38.25" x14ac:dyDescent="0.25">
      <c r="A81" s="5"/>
      <c r="B81" s="5" t="s">
        <v>72</v>
      </c>
      <c r="C81" s="23">
        <v>11</v>
      </c>
      <c r="D81" s="23">
        <v>17</v>
      </c>
      <c r="E81" s="5">
        <v>9</v>
      </c>
      <c r="F81" s="5">
        <v>88</v>
      </c>
      <c r="G81" s="5">
        <v>50</v>
      </c>
      <c r="H81" s="5">
        <v>18</v>
      </c>
      <c r="I81" s="5">
        <v>52</v>
      </c>
      <c r="J81" s="5">
        <v>81</v>
      </c>
      <c r="K81" s="6">
        <v>51</v>
      </c>
      <c r="L81" s="6">
        <v>59</v>
      </c>
      <c r="M81" s="6">
        <v>58</v>
      </c>
      <c r="N81" s="6">
        <v>60</v>
      </c>
      <c r="O81" s="6">
        <v>63</v>
      </c>
      <c r="P81" s="6">
        <v>0</v>
      </c>
    </row>
    <row r="82" spans="1:16" ht="25.5" x14ac:dyDescent="0.25">
      <c r="A82" s="5"/>
      <c r="B82" s="5" t="s">
        <v>12</v>
      </c>
      <c r="C82" s="5" t="s">
        <v>13</v>
      </c>
      <c r="D82" s="5" t="s">
        <v>13</v>
      </c>
      <c r="E82" s="5" t="s">
        <v>13</v>
      </c>
      <c r="F82" s="5" t="s">
        <v>13</v>
      </c>
      <c r="G82" s="5" t="s">
        <v>13</v>
      </c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5" t="s">
        <v>13</v>
      </c>
      <c r="N82" s="5" t="s">
        <v>13</v>
      </c>
      <c r="O82" s="6" t="s">
        <v>13</v>
      </c>
      <c r="P82" s="6">
        <v>0</v>
      </c>
    </row>
    <row r="83" spans="1:16" ht="15.75" x14ac:dyDescent="0.25">
      <c r="A83" s="7">
        <v>17</v>
      </c>
      <c r="B83" s="7" t="s">
        <v>73</v>
      </c>
      <c r="C83" s="7">
        <f t="shared" ref="C83:I83" si="16">SUM(C85:C85)</f>
        <v>78</v>
      </c>
      <c r="D83" s="7">
        <f t="shared" si="16"/>
        <v>131</v>
      </c>
      <c r="E83" s="7">
        <f t="shared" si="16"/>
        <v>219</v>
      </c>
      <c r="F83" s="7">
        <f t="shared" si="16"/>
        <v>262</v>
      </c>
      <c r="G83" s="7">
        <f t="shared" si="16"/>
        <v>277</v>
      </c>
      <c r="H83" s="7">
        <f t="shared" si="16"/>
        <v>0</v>
      </c>
      <c r="I83" s="7">
        <f t="shared" si="16"/>
        <v>19</v>
      </c>
      <c r="J83" s="7">
        <f>SUM(J84:J85)</f>
        <v>165</v>
      </c>
      <c r="K83" s="7">
        <f>SUM(K84:K85)</f>
        <v>182</v>
      </c>
      <c r="L83" s="7">
        <f>SUM(L84:L85)</f>
        <v>196</v>
      </c>
      <c r="M83" s="7">
        <f>SUM(M84:M85)</f>
        <v>393</v>
      </c>
      <c r="N83" s="7">
        <f>SUM(N84:N85)</f>
        <v>200</v>
      </c>
      <c r="O83" s="7">
        <f>SUM(O84:O85)</f>
        <v>356</v>
      </c>
      <c r="P83" s="7">
        <f>SUM(P84:P86)</f>
        <v>469</v>
      </c>
    </row>
    <row r="84" spans="1:16" ht="25.5" x14ac:dyDescent="0.25">
      <c r="A84" s="7"/>
      <c r="B84" s="10" t="s">
        <v>74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17</v>
      </c>
      <c r="K84" s="13">
        <v>17</v>
      </c>
      <c r="L84" s="13">
        <v>19</v>
      </c>
      <c r="M84" s="13">
        <v>19</v>
      </c>
      <c r="N84" s="13">
        <v>20</v>
      </c>
      <c r="O84" s="13">
        <v>20</v>
      </c>
      <c r="P84" s="13">
        <v>0</v>
      </c>
    </row>
    <row r="85" spans="1:16" ht="38.25" x14ac:dyDescent="0.25">
      <c r="A85" s="5"/>
      <c r="B85" s="5" t="s">
        <v>75</v>
      </c>
      <c r="C85" s="5">
        <v>78</v>
      </c>
      <c r="D85" s="5">
        <v>131</v>
      </c>
      <c r="E85" s="5">
        <v>219</v>
      </c>
      <c r="F85" s="5">
        <v>262</v>
      </c>
      <c r="G85" s="5">
        <v>277</v>
      </c>
      <c r="H85" s="5">
        <v>0</v>
      </c>
      <c r="I85" s="5">
        <v>19</v>
      </c>
      <c r="J85" s="5">
        <v>148</v>
      </c>
      <c r="K85" s="6">
        <v>165</v>
      </c>
      <c r="L85" s="6">
        <v>177</v>
      </c>
      <c r="M85" s="6">
        <v>374</v>
      </c>
      <c r="N85" s="6">
        <v>180</v>
      </c>
      <c r="O85" s="6">
        <v>336</v>
      </c>
      <c r="P85" s="6">
        <v>469</v>
      </c>
    </row>
    <row r="86" spans="1:16" ht="25.5" x14ac:dyDescent="0.25">
      <c r="A86" s="5"/>
      <c r="B86" s="5" t="s">
        <v>12</v>
      </c>
      <c r="C86" s="5" t="s">
        <v>13</v>
      </c>
      <c r="D86" s="5" t="s">
        <v>13</v>
      </c>
      <c r="E86" s="5" t="s">
        <v>13</v>
      </c>
      <c r="F86" s="5" t="s">
        <v>13</v>
      </c>
      <c r="G86" s="5" t="s">
        <v>13</v>
      </c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5" t="s">
        <v>13</v>
      </c>
      <c r="N86" s="5" t="s">
        <v>13</v>
      </c>
      <c r="O86" s="6" t="s">
        <v>13</v>
      </c>
      <c r="P86" s="6">
        <v>0</v>
      </c>
    </row>
    <row r="87" spans="1:16" ht="15.75" x14ac:dyDescent="0.25">
      <c r="A87" s="7">
        <v>18</v>
      </c>
      <c r="B87" s="7" t="s">
        <v>76</v>
      </c>
      <c r="C87" s="7">
        <f t="shared" ref="C87:I87" si="17">SUM(C88)</f>
        <v>28</v>
      </c>
      <c r="D87" s="7">
        <f t="shared" si="17"/>
        <v>44</v>
      </c>
      <c r="E87" s="7">
        <f t="shared" si="17"/>
        <v>66</v>
      </c>
      <c r="F87" s="7">
        <f t="shared" si="17"/>
        <v>77</v>
      </c>
      <c r="G87" s="7">
        <f t="shared" si="17"/>
        <v>87</v>
      </c>
      <c r="H87" s="7">
        <f t="shared" si="17"/>
        <v>94</v>
      </c>
      <c r="I87" s="7">
        <f t="shared" si="17"/>
        <v>54</v>
      </c>
      <c r="J87" s="7">
        <f>SUM(J88)</f>
        <v>164</v>
      </c>
      <c r="K87" s="7">
        <f>SUM(K88)</f>
        <v>121</v>
      </c>
      <c r="L87" s="7">
        <f>SUM(L88)</f>
        <v>174</v>
      </c>
      <c r="M87" s="7">
        <f>SUM(M88)</f>
        <v>150</v>
      </c>
      <c r="N87" s="7">
        <f>SUM(N88)</f>
        <v>169</v>
      </c>
      <c r="O87" s="7">
        <f>SUM(O88)</f>
        <v>176</v>
      </c>
      <c r="P87" s="7">
        <f>SUM(P88,P89)</f>
        <v>284</v>
      </c>
    </row>
    <row r="88" spans="1:16" ht="25.5" x14ac:dyDescent="0.25">
      <c r="A88" s="5"/>
      <c r="B88" s="5" t="s">
        <v>77</v>
      </c>
      <c r="C88" s="5">
        <v>28</v>
      </c>
      <c r="D88" s="5">
        <v>44</v>
      </c>
      <c r="E88" s="5">
        <v>66</v>
      </c>
      <c r="F88" s="5">
        <v>77</v>
      </c>
      <c r="G88" s="5">
        <v>87</v>
      </c>
      <c r="H88" s="5">
        <v>94</v>
      </c>
      <c r="I88" s="5">
        <v>54</v>
      </c>
      <c r="J88" s="5">
        <v>164</v>
      </c>
      <c r="K88" s="6">
        <v>121</v>
      </c>
      <c r="L88" s="6">
        <v>174</v>
      </c>
      <c r="M88" s="6">
        <v>150</v>
      </c>
      <c r="N88" s="6">
        <v>169</v>
      </c>
      <c r="O88" s="6">
        <v>176</v>
      </c>
      <c r="P88" s="6">
        <v>251</v>
      </c>
    </row>
    <row r="89" spans="1:16" ht="25.5" x14ac:dyDescent="0.25">
      <c r="A89" s="5"/>
      <c r="B89" s="5" t="s">
        <v>12</v>
      </c>
      <c r="C89" s="5" t="s">
        <v>13</v>
      </c>
      <c r="D89" s="5" t="s">
        <v>13</v>
      </c>
      <c r="E89" s="5" t="s">
        <v>13</v>
      </c>
      <c r="F89" s="5" t="s">
        <v>13</v>
      </c>
      <c r="G89" s="5" t="s">
        <v>13</v>
      </c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5" t="s">
        <v>13</v>
      </c>
      <c r="N89" s="5" t="s">
        <v>13</v>
      </c>
      <c r="O89" s="6" t="s">
        <v>13</v>
      </c>
      <c r="P89" s="6">
        <v>33</v>
      </c>
    </row>
    <row r="90" spans="1:16" ht="15.75" x14ac:dyDescent="0.25">
      <c r="A90" s="7">
        <v>19</v>
      </c>
      <c r="B90" s="7" t="s">
        <v>78</v>
      </c>
      <c r="C90" s="7">
        <f t="shared" ref="C90:O90" si="18">SUM(C91)</f>
        <v>50</v>
      </c>
      <c r="D90" s="7">
        <f t="shared" si="18"/>
        <v>8</v>
      </c>
      <c r="E90" s="7">
        <f t="shared" si="18"/>
        <v>41</v>
      </c>
      <c r="F90" s="7">
        <f t="shared" si="18"/>
        <v>24</v>
      </c>
      <c r="G90" s="7">
        <f t="shared" si="18"/>
        <v>152</v>
      </c>
      <c r="H90" s="7">
        <f t="shared" si="18"/>
        <v>0</v>
      </c>
      <c r="I90" s="7">
        <f t="shared" si="18"/>
        <v>35</v>
      </c>
      <c r="J90" s="7">
        <f t="shared" si="18"/>
        <v>36</v>
      </c>
      <c r="K90" s="7">
        <f t="shared" si="18"/>
        <v>79</v>
      </c>
      <c r="L90" s="7">
        <f t="shared" si="18"/>
        <v>102</v>
      </c>
      <c r="M90" s="7">
        <f t="shared" si="18"/>
        <v>116</v>
      </c>
      <c r="N90" s="7">
        <f t="shared" si="18"/>
        <v>109</v>
      </c>
      <c r="O90" s="7">
        <f t="shared" si="18"/>
        <v>177</v>
      </c>
      <c r="P90" s="7">
        <f>SUM(P91,P92)</f>
        <v>369</v>
      </c>
    </row>
    <row r="91" spans="1:16" ht="38.25" x14ac:dyDescent="0.25">
      <c r="A91" s="5"/>
      <c r="B91" s="5" t="s">
        <v>79</v>
      </c>
      <c r="C91" s="5">
        <v>50</v>
      </c>
      <c r="D91" s="5">
        <v>8</v>
      </c>
      <c r="E91" s="5">
        <v>41</v>
      </c>
      <c r="F91" s="5">
        <v>24</v>
      </c>
      <c r="G91" s="5">
        <v>152</v>
      </c>
      <c r="H91" s="5">
        <v>0</v>
      </c>
      <c r="I91" s="5">
        <v>35</v>
      </c>
      <c r="J91" s="5">
        <v>36</v>
      </c>
      <c r="K91" s="6">
        <v>79</v>
      </c>
      <c r="L91" s="6">
        <v>102</v>
      </c>
      <c r="M91" s="6">
        <v>116</v>
      </c>
      <c r="N91" s="6">
        <v>109</v>
      </c>
      <c r="O91" s="6">
        <v>177</v>
      </c>
      <c r="P91" s="6">
        <v>234</v>
      </c>
    </row>
    <row r="92" spans="1:16" ht="25.5" x14ac:dyDescent="0.25">
      <c r="A92" s="5"/>
      <c r="B92" s="5" t="s">
        <v>12</v>
      </c>
      <c r="C92" s="5" t="s">
        <v>13</v>
      </c>
      <c r="D92" s="5" t="s">
        <v>13</v>
      </c>
      <c r="E92" s="5" t="s">
        <v>13</v>
      </c>
      <c r="F92" s="5" t="s">
        <v>13</v>
      </c>
      <c r="G92" s="5" t="s">
        <v>13</v>
      </c>
      <c r="H92" s="5" t="s">
        <v>13</v>
      </c>
      <c r="I92" s="5" t="s">
        <v>13</v>
      </c>
      <c r="J92" s="5" t="s">
        <v>13</v>
      </c>
      <c r="K92" s="5" t="s">
        <v>13</v>
      </c>
      <c r="L92" s="5" t="s">
        <v>13</v>
      </c>
      <c r="M92" s="5" t="s">
        <v>13</v>
      </c>
      <c r="N92" s="5" t="s">
        <v>13</v>
      </c>
      <c r="O92" s="6" t="s">
        <v>13</v>
      </c>
      <c r="P92" s="6">
        <v>135</v>
      </c>
    </row>
    <row r="93" spans="1:16" ht="15.75" x14ac:dyDescent="0.25">
      <c r="A93" s="7">
        <v>20</v>
      </c>
      <c r="B93" s="7" t="s">
        <v>80</v>
      </c>
      <c r="C93" s="7">
        <f t="shared" ref="C93:H93" si="19">SUM(C94:C97)</f>
        <v>175</v>
      </c>
      <c r="D93" s="7">
        <f t="shared" si="19"/>
        <v>187</v>
      </c>
      <c r="E93" s="7">
        <f t="shared" si="19"/>
        <v>100</v>
      </c>
      <c r="F93" s="7">
        <f t="shared" si="19"/>
        <v>196</v>
      </c>
      <c r="G93" s="7">
        <f t="shared" si="19"/>
        <v>241</v>
      </c>
      <c r="H93" s="7">
        <f t="shared" si="19"/>
        <v>345</v>
      </c>
      <c r="I93" s="7">
        <f>SUM(I94:I97)</f>
        <v>344</v>
      </c>
      <c r="J93" s="7">
        <f>SUM(J94:J97)</f>
        <v>427</v>
      </c>
      <c r="K93" s="7">
        <f>SUM(K94:K97)</f>
        <v>614</v>
      </c>
      <c r="L93" s="7">
        <f>SUM(L94:L97)</f>
        <v>575</v>
      </c>
      <c r="M93" s="7">
        <f>SUM(M94:M97)</f>
        <v>496</v>
      </c>
      <c r="N93" s="7">
        <f>SUM(N94:N97)</f>
        <v>572</v>
      </c>
      <c r="O93" s="7">
        <f>SUM(O94:O97)</f>
        <v>608</v>
      </c>
      <c r="P93" s="7">
        <f>SUM(P94:P98)</f>
        <v>829</v>
      </c>
    </row>
    <row r="94" spans="1:16" ht="25.5" x14ac:dyDescent="0.25">
      <c r="A94" s="5"/>
      <c r="B94" s="5" t="s">
        <v>81</v>
      </c>
      <c r="C94" s="5">
        <v>76</v>
      </c>
      <c r="D94" s="5">
        <v>81</v>
      </c>
      <c r="E94" s="5">
        <v>43</v>
      </c>
      <c r="F94" s="5">
        <v>84</v>
      </c>
      <c r="G94" s="5">
        <v>91</v>
      </c>
      <c r="H94" s="5">
        <v>149</v>
      </c>
      <c r="I94" s="5">
        <v>25</v>
      </c>
      <c r="J94" s="5">
        <v>170</v>
      </c>
      <c r="K94" s="8">
        <v>252</v>
      </c>
      <c r="L94" s="8">
        <v>240</v>
      </c>
      <c r="M94" s="8">
        <v>231</v>
      </c>
      <c r="N94" s="8">
        <v>235</v>
      </c>
      <c r="O94" s="8">
        <v>256</v>
      </c>
      <c r="P94" s="8">
        <v>284</v>
      </c>
    </row>
    <row r="95" spans="1:16" ht="17.25" customHeight="1" x14ac:dyDescent="0.25">
      <c r="A95" s="5"/>
      <c r="B95" s="5" t="s">
        <v>82</v>
      </c>
      <c r="C95" s="23">
        <v>37</v>
      </c>
      <c r="D95" s="23">
        <v>40</v>
      </c>
      <c r="E95" s="23">
        <v>22</v>
      </c>
      <c r="F95" s="5">
        <v>43</v>
      </c>
      <c r="G95" s="5">
        <v>56</v>
      </c>
      <c r="H95" s="5">
        <v>74</v>
      </c>
      <c r="I95" s="5">
        <v>254</v>
      </c>
      <c r="J95" s="5">
        <v>139</v>
      </c>
      <c r="K95" s="6">
        <v>136</v>
      </c>
      <c r="L95" s="6">
        <v>116</v>
      </c>
      <c r="M95" s="6">
        <v>102</v>
      </c>
      <c r="N95" s="6">
        <v>145</v>
      </c>
      <c r="O95" s="6">
        <v>146</v>
      </c>
      <c r="P95" s="6">
        <v>204</v>
      </c>
    </row>
    <row r="96" spans="1:16" ht="29.25" customHeight="1" x14ac:dyDescent="0.25">
      <c r="A96" s="5"/>
      <c r="B96" s="5" t="s">
        <v>83</v>
      </c>
      <c r="C96" s="5">
        <v>44</v>
      </c>
      <c r="D96" s="5">
        <v>48</v>
      </c>
      <c r="E96" s="5">
        <v>26</v>
      </c>
      <c r="F96" s="5">
        <v>51</v>
      </c>
      <c r="G96" s="5">
        <v>51</v>
      </c>
      <c r="H96" s="5">
        <v>88</v>
      </c>
      <c r="I96" s="5">
        <v>35</v>
      </c>
      <c r="J96" s="5">
        <v>82</v>
      </c>
      <c r="K96" s="8">
        <v>111</v>
      </c>
      <c r="L96" s="8">
        <v>147</v>
      </c>
      <c r="M96" s="8">
        <v>102</v>
      </c>
      <c r="N96" s="14">
        <v>124</v>
      </c>
      <c r="O96" s="14">
        <v>119</v>
      </c>
      <c r="P96" s="15">
        <v>187</v>
      </c>
    </row>
    <row r="97" spans="1:16" ht="30" customHeight="1" x14ac:dyDescent="0.25">
      <c r="A97" s="5"/>
      <c r="B97" s="5" t="s">
        <v>84</v>
      </c>
      <c r="C97" s="5">
        <v>18</v>
      </c>
      <c r="D97" s="5">
        <v>18</v>
      </c>
      <c r="E97" s="5">
        <v>9</v>
      </c>
      <c r="F97" s="5">
        <v>18</v>
      </c>
      <c r="G97" s="5">
        <v>43</v>
      </c>
      <c r="H97" s="5">
        <v>34</v>
      </c>
      <c r="I97" s="5">
        <v>30</v>
      </c>
      <c r="J97" s="5">
        <f>36</f>
        <v>36</v>
      </c>
      <c r="K97" s="6">
        <v>115</v>
      </c>
      <c r="L97" s="6">
        <v>72</v>
      </c>
      <c r="M97" s="6">
        <v>61</v>
      </c>
      <c r="N97" s="16">
        <v>68</v>
      </c>
      <c r="O97" s="16">
        <v>87</v>
      </c>
      <c r="P97" s="16">
        <v>112</v>
      </c>
    </row>
    <row r="98" spans="1:16" ht="30" customHeight="1" x14ac:dyDescent="0.25">
      <c r="A98" s="5"/>
      <c r="B98" s="5" t="s">
        <v>12</v>
      </c>
      <c r="C98" s="5" t="s">
        <v>13</v>
      </c>
      <c r="D98" s="5" t="s">
        <v>13</v>
      </c>
      <c r="E98" s="5" t="s">
        <v>13</v>
      </c>
      <c r="F98" s="5" t="s">
        <v>13</v>
      </c>
      <c r="G98" s="5" t="s">
        <v>13</v>
      </c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5" t="s">
        <v>13</v>
      </c>
      <c r="N98" s="5" t="s">
        <v>13</v>
      </c>
      <c r="O98" s="6" t="s">
        <v>13</v>
      </c>
      <c r="P98" s="16">
        <v>42</v>
      </c>
    </row>
    <row r="99" spans="1:16" ht="17.25" customHeight="1" x14ac:dyDescent="0.25">
      <c r="A99" s="7">
        <v>21</v>
      </c>
      <c r="B99" s="7" t="s">
        <v>85</v>
      </c>
      <c r="C99" s="7">
        <f t="shared" ref="C99:J99" si="20">SUM(C100:C101)</f>
        <v>157</v>
      </c>
      <c r="D99" s="7">
        <f t="shared" si="20"/>
        <v>228</v>
      </c>
      <c r="E99" s="7">
        <f t="shared" si="20"/>
        <v>209</v>
      </c>
      <c r="F99" s="7">
        <f t="shared" si="20"/>
        <v>255</v>
      </c>
      <c r="G99" s="7">
        <f t="shared" si="20"/>
        <v>278</v>
      </c>
      <c r="H99" s="7">
        <f t="shared" si="20"/>
        <v>343</v>
      </c>
      <c r="I99" s="7">
        <f t="shared" si="20"/>
        <v>254</v>
      </c>
      <c r="J99" s="7">
        <f t="shared" si="20"/>
        <v>311</v>
      </c>
      <c r="K99" s="7">
        <f>SUM(K100:K101)</f>
        <v>380</v>
      </c>
      <c r="L99" s="7">
        <f>SUM(L100:L101)</f>
        <v>407</v>
      </c>
      <c r="M99" s="7">
        <f>SUM(M100:M101)</f>
        <v>352</v>
      </c>
      <c r="N99" s="7">
        <f>SUM(N100:N101)</f>
        <v>362</v>
      </c>
      <c r="O99" s="7">
        <f>SUM(O100:O101)</f>
        <v>380</v>
      </c>
      <c r="P99" s="7">
        <f>SUM(P100:P102)</f>
        <v>547</v>
      </c>
    </row>
    <row r="100" spans="1:16" ht="36" customHeight="1" x14ac:dyDescent="0.25">
      <c r="A100" s="5"/>
      <c r="B100" s="5" t="s">
        <v>86</v>
      </c>
      <c r="C100" s="5">
        <v>103</v>
      </c>
      <c r="D100" s="5">
        <v>154</v>
      </c>
      <c r="E100" s="5">
        <v>142</v>
      </c>
      <c r="F100" s="5">
        <v>176</v>
      </c>
      <c r="G100" s="5">
        <v>208</v>
      </c>
      <c r="H100" s="5">
        <v>237</v>
      </c>
      <c r="I100" s="5">
        <v>199</v>
      </c>
      <c r="J100" s="5">
        <v>188</v>
      </c>
      <c r="K100" s="6">
        <v>232</v>
      </c>
      <c r="L100" s="6">
        <v>239</v>
      </c>
      <c r="M100" s="6">
        <v>249</v>
      </c>
      <c r="N100" s="6">
        <v>243</v>
      </c>
      <c r="O100" s="6">
        <v>274</v>
      </c>
      <c r="P100" s="6">
        <v>332</v>
      </c>
    </row>
    <row r="101" spans="1:16" ht="36" customHeight="1" x14ac:dyDescent="0.25">
      <c r="A101" s="5"/>
      <c r="B101" s="5" t="s">
        <v>87</v>
      </c>
      <c r="C101" s="5">
        <v>54</v>
      </c>
      <c r="D101" s="5">
        <v>74</v>
      </c>
      <c r="E101" s="5">
        <v>67</v>
      </c>
      <c r="F101" s="5">
        <v>79</v>
      </c>
      <c r="G101" s="5">
        <v>70</v>
      </c>
      <c r="H101" s="5">
        <v>106</v>
      </c>
      <c r="I101" s="5">
        <v>55</v>
      </c>
      <c r="J101" s="5">
        <v>123</v>
      </c>
      <c r="K101" s="6">
        <v>148</v>
      </c>
      <c r="L101" s="6">
        <v>168</v>
      </c>
      <c r="M101" s="6">
        <v>103</v>
      </c>
      <c r="N101" s="6">
        <v>119</v>
      </c>
      <c r="O101" s="6">
        <v>106</v>
      </c>
      <c r="P101" s="6">
        <v>215</v>
      </c>
    </row>
    <row r="102" spans="1:16" ht="36" customHeight="1" x14ac:dyDescent="0.25">
      <c r="A102" s="5"/>
      <c r="B102" s="5" t="s">
        <v>12</v>
      </c>
      <c r="C102" s="5" t="s">
        <v>13</v>
      </c>
      <c r="D102" s="5" t="s">
        <v>13</v>
      </c>
      <c r="E102" s="5" t="s">
        <v>13</v>
      </c>
      <c r="F102" s="5" t="s">
        <v>13</v>
      </c>
      <c r="G102" s="5" t="s">
        <v>13</v>
      </c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5" t="s">
        <v>13</v>
      </c>
      <c r="N102" s="5" t="s">
        <v>13</v>
      </c>
      <c r="O102" s="6" t="s">
        <v>13</v>
      </c>
      <c r="P102" s="6">
        <v>0</v>
      </c>
    </row>
    <row r="103" spans="1:16" ht="40.5" customHeight="1" x14ac:dyDescent="0.25">
      <c r="A103" s="5"/>
      <c r="B103" s="7" t="s">
        <v>12</v>
      </c>
      <c r="C103" s="5">
        <v>932</v>
      </c>
      <c r="D103" s="5">
        <v>1284</v>
      </c>
      <c r="E103" s="5">
        <v>758</v>
      </c>
      <c r="F103" s="5">
        <v>1556</v>
      </c>
      <c r="G103" s="5">
        <v>2013</v>
      </c>
      <c r="H103" s="5">
        <v>1845</v>
      </c>
      <c r="I103" s="5">
        <v>266</v>
      </c>
      <c r="J103" s="5">
        <v>266</v>
      </c>
      <c r="K103" s="6">
        <v>168</v>
      </c>
      <c r="L103" s="6">
        <v>168</v>
      </c>
      <c r="M103" s="5">
        <v>430</v>
      </c>
      <c r="N103" s="5" t="s">
        <v>59</v>
      </c>
      <c r="O103" s="5" t="s">
        <v>59</v>
      </c>
      <c r="P103" s="5">
        <f>P11+P14+P20+P25+P30+P39+P44+P48+P54+P58+P62+P66+P71+P74+P77+P82+P86+P89+P92+P98+P102</f>
        <v>943</v>
      </c>
    </row>
    <row r="104" spans="1:16" ht="40.5" customHeight="1" x14ac:dyDescent="0.25">
      <c r="A104" s="5"/>
      <c r="B104" s="7" t="s">
        <v>88</v>
      </c>
      <c r="C104" s="5" t="s">
        <v>33</v>
      </c>
      <c r="D104" s="5" t="s">
        <v>33</v>
      </c>
      <c r="E104" s="5" t="s">
        <v>33</v>
      </c>
      <c r="F104" s="5" t="s">
        <v>33</v>
      </c>
      <c r="G104" s="5" t="s">
        <v>33</v>
      </c>
      <c r="H104" s="5" t="s">
        <v>33</v>
      </c>
      <c r="I104" s="5">
        <v>83</v>
      </c>
      <c r="J104" s="5">
        <v>83</v>
      </c>
      <c r="K104" s="6">
        <v>0</v>
      </c>
      <c r="L104" s="6">
        <v>0</v>
      </c>
      <c r="M104" s="5">
        <v>0</v>
      </c>
      <c r="N104" s="5" t="s">
        <v>59</v>
      </c>
      <c r="O104" s="5" t="s">
        <v>59</v>
      </c>
      <c r="P104" s="5" t="s">
        <v>59</v>
      </c>
    </row>
    <row r="105" spans="1:16" ht="27.75" customHeight="1" x14ac:dyDescent="0.25">
      <c r="A105" s="7"/>
      <c r="B105" s="17" t="s">
        <v>89</v>
      </c>
      <c r="C105" s="7">
        <f t="shared" ref="C105:H105" si="21">SUM(C9,C12,C15,C21,C26,C31,C40,C45,C49,C55,C59,C63,C67,C72,C75,C78,C83,C87,C90,C93,C99,C103,C104)</f>
        <v>3155</v>
      </c>
      <c r="D105" s="7">
        <f t="shared" si="21"/>
        <v>4407</v>
      </c>
      <c r="E105" s="7">
        <f t="shared" si="21"/>
        <v>4141</v>
      </c>
      <c r="F105" s="7">
        <f t="shared" si="21"/>
        <v>5493</v>
      </c>
      <c r="G105" s="7">
        <f t="shared" si="21"/>
        <v>6695</v>
      </c>
      <c r="H105" s="7">
        <f t="shared" si="21"/>
        <v>5505</v>
      </c>
      <c r="I105" s="7">
        <v>5500</v>
      </c>
      <c r="J105" s="7">
        <f>J9+J12+J15+J21+J26+J31+J40+J45+J49+J55+J59+J63+J67+J72+J75+J78+J83+J87+J90+J93+J99+J103+J104</f>
        <v>4957</v>
      </c>
      <c r="K105" s="7">
        <f>K9+K12+K15+K21+K26+K31+K40+K45+K49+K55+K59+K63+K67+K72+K75+K78+K83+K87+K90+K93+K99+K103+K104</f>
        <v>5862</v>
      </c>
      <c r="L105" s="7">
        <f>L9+L12+L15+L21+L26+L31+L40+L45+L49+L55+L59+L63+L67+L72+L75+L78+L83+L87+L90+L93+L99+L103+L104</f>
        <v>5680</v>
      </c>
      <c r="M105" s="7">
        <f>M9+M12+M15+M21+M26+M31+M40+M45+M49+M55+M59+M63+M67+M72+M75+M78+M83+M87+M90+M93+M99+M103+M104</f>
        <v>6161</v>
      </c>
      <c r="N105" s="7">
        <f>N9+N12+N15+N21+N26+N31+N40+N45+N49+N55+N59+N63+N67+N72+N75+N78+N83+N87+N90+N93+N99</f>
        <v>5581</v>
      </c>
      <c r="O105" s="7">
        <f>O9+O12+O15+O21+O26+O31+O40+O45+O49+O55+O59+O63+O67+O72+O75+O78+O83+O87+O90+O93+O99</f>
        <v>6798</v>
      </c>
      <c r="P105" s="7">
        <f>P9+P12+P15+P21+P26+P31+P40+P45+P49+P55+P59+P63+P67+P72+P75+P78+P83+P87+P90+P93+P99</f>
        <v>9551</v>
      </c>
    </row>
    <row r="106" spans="1:16" ht="27.75" hidden="1" customHeight="1" x14ac:dyDescent="0.25">
      <c r="A106" s="7"/>
      <c r="B106" s="17" t="s">
        <v>90</v>
      </c>
      <c r="C106" s="18" t="e">
        <f>C105/#REF!</f>
        <v>#REF!</v>
      </c>
      <c r="D106" s="18"/>
      <c r="E106" s="18"/>
      <c r="F106" s="18"/>
      <c r="G106" s="18"/>
      <c r="H106" s="18" t="e">
        <f>H105/#REF!</f>
        <v>#REF!</v>
      </c>
      <c r="I106" s="18" t="e">
        <f>I105/#REF!</f>
        <v>#REF!</v>
      </c>
      <c r="J106" s="18" t="e">
        <f>J105/#REF!</f>
        <v>#REF!</v>
      </c>
      <c r="K106" s="18" t="e">
        <f>K105/#REF!</f>
        <v>#REF!</v>
      </c>
      <c r="L106" s="18" t="e">
        <f>L105/#REF!</f>
        <v>#REF!</v>
      </c>
      <c r="M106" s="18"/>
    </row>
    <row r="107" spans="1:16" ht="51" hidden="1" customHeight="1" x14ac:dyDescent="0.25">
      <c r="A107" s="37" t="s">
        <v>91</v>
      </c>
      <c r="B107" s="37"/>
      <c r="C107" s="37"/>
      <c r="D107" s="37"/>
      <c r="E107" s="37"/>
      <c r="F107" s="37"/>
      <c r="G107" s="37"/>
      <c r="H107" s="37"/>
      <c r="I107" s="37"/>
    </row>
    <row r="108" spans="1:16" hidden="1" x14ac:dyDescent="0.25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16" hidden="1" x14ac:dyDescent="0.25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16" ht="79.5" hidden="1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16" ht="31.5" customHeight="1" x14ac:dyDescent="0.25">
      <c r="A111" s="38" t="s">
        <v>92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6" ht="25.5" customHeight="1" x14ac:dyDescent="0.25">
      <c r="B112" s="2" t="s">
        <v>93</v>
      </c>
      <c r="C112" s="19"/>
      <c r="D112" s="19"/>
      <c r="E112" s="19"/>
      <c r="F112" s="2" t="s">
        <v>94</v>
      </c>
    </row>
  </sheetData>
  <mergeCells count="17">
    <mergeCell ref="O27:O28"/>
    <mergeCell ref="P27:P28"/>
    <mergeCell ref="A107:I110"/>
    <mergeCell ref="A111:M111"/>
    <mergeCell ref="I27:I28"/>
    <mergeCell ref="J27:J28"/>
    <mergeCell ref="K27:K28"/>
    <mergeCell ref="L27:L28"/>
    <mergeCell ref="M27:M28"/>
    <mergeCell ref="N27:N28"/>
    <mergeCell ref="B3:J3"/>
    <mergeCell ref="B4:J4"/>
    <mergeCell ref="A5:K5"/>
    <mergeCell ref="A6:A8"/>
    <mergeCell ref="B6:B7"/>
    <mergeCell ref="C6:P6"/>
    <mergeCell ref="C7:P7"/>
  </mergeCells>
  <pageMargins left="1.1023622047244095" right="0.39370078740157483" top="0.39370078740157483" bottom="0.27559055118110237" header="0" footer="0"/>
  <pageSetup paperSize="9" scale="52" fitToHeight="2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Лось</vt:lpstr>
      <vt:lpstr>Лось!Заголовки_для_печати</vt:lpstr>
      <vt:lpstr>Лось!Область_печати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2022-04-13T09:03:55Z</cp:lastPrinted>
  <dcterms:created xsi:type="dcterms:W3CDTF">2022-04-11T12:54:42Z</dcterms:created>
  <dcterms:modified xsi:type="dcterms:W3CDTF">2022-04-19T07:11:26Z</dcterms:modified>
</cp:coreProperties>
</file>