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740"/>
  </bookViews>
  <sheets>
    <sheet name="Лимит" sheetId="1" r:id="rId1"/>
    <sheet name="Лось" sheetId="13" r:id="rId2"/>
    <sheet name="Благородный олень" sheetId="21" r:id="rId3"/>
    <sheet name="Пятнистый олень" sheetId="22" r:id="rId4"/>
    <sheet name="Рысь" sheetId="17" r:id="rId5"/>
    <sheet name="Барсук" sheetId="18" r:id="rId6"/>
    <sheet name="Выдра" sheetId="19" r:id="rId7"/>
    <sheet name="Бурый медведь" sheetId="20" r:id="rId8"/>
  </sheets>
  <definedNames>
    <definedName name="_xlnm.Print_Titles" localSheetId="5">Барсук!$11:$11</definedName>
    <definedName name="_xlnm.Print_Titles" localSheetId="2">'Благородный олень'!$11:$11</definedName>
    <definedName name="_xlnm.Print_Titles" localSheetId="7">'Бурый медведь'!$11:$11</definedName>
    <definedName name="_xlnm.Print_Titles" localSheetId="6">Выдра!$11:$11</definedName>
    <definedName name="_xlnm.Print_Titles" localSheetId="1">Лось!$11:$11</definedName>
    <definedName name="_xlnm.Print_Titles" localSheetId="3">'Пятнистый олень'!$11:$11</definedName>
    <definedName name="_xlnm.Print_Titles" localSheetId="4">Рысь!$11:$11</definedName>
    <definedName name="_xlnm.Print_Area" localSheetId="5">Барсук!$A$1:$W$93</definedName>
    <definedName name="_xlnm.Print_Area" localSheetId="2">'Благородный олень'!$A$1:$W$93</definedName>
    <definedName name="_xlnm.Print_Area" localSheetId="7">'Бурый медведь'!$A$1:$W$93</definedName>
    <definedName name="_xlnm.Print_Area" localSheetId="6">Выдра!$A$1:$W$93</definedName>
    <definedName name="_xlnm.Print_Area" localSheetId="1">Лось!$A$1:$W$93</definedName>
    <definedName name="_xlnm.Print_Area" localSheetId="3">'Пятнистый олень'!$A$1:$W$93</definedName>
    <definedName name="_xlnm.Print_Area" localSheetId="4">Рысь!$A$1:$W$93</definedName>
  </definedNames>
  <calcPr calcId="144525"/>
</workbook>
</file>

<file path=xl/calcChain.xml><?xml version="1.0" encoding="utf-8"?>
<calcChain xmlns="http://schemas.openxmlformats.org/spreadsheetml/2006/main">
  <c r="E90" i="19" l="1"/>
  <c r="E90" i="18"/>
  <c r="E90" i="17"/>
  <c r="R55" i="17"/>
  <c r="R56" i="17"/>
  <c r="P56" i="17"/>
  <c r="O90" i="22" l="1"/>
  <c r="N90" i="22"/>
  <c r="M90" i="22"/>
  <c r="L90" i="22"/>
  <c r="K90" i="22"/>
  <c r="J90" i="22"/>
  <c r="I90" i="22"/>
  <c r="D90" i="22"/>
  <c r="C90" i="22"/>
  <c r="S89" i="22"/>
  <c r="F89" i="22"/>
  <c r="S88" i="22"/>
  <c r="F88" i="22"/>
  <c r="S87" i="22"/>
  <c r="F87" i="22"/>
  <c r="S86" i="22"/>
  <c r="F86" i="22"/>
  <c r="S85" i="22"/>
  <c r="F85" i="22"/>
  <c r="S84" i="22"/>
  <c r="F84" i="22"/>
  <c r="S83" i="22"/>
  <c r="F83" i="22"/>
  <c r="S82" i="22"/>
  <c r="F82" i="22"/>
  <c r="S81" i="22"/>
  <c r="F81" i="22"/>
  <c r="S80" i="22"/>
  <c r="F80" i="22"/>
  <c r="S79" i="22"/>
  <c r="F79" i="22"/>
  <c r="S78" i="22"/>
  <c r="F78" i="22"/>
  <c r="S77" i="22"/>
  <c r="F77" i="22"/>
  <c r="S76" i="22"/>
  <c r="F76" i="22"/>
  <c r="S75" i="22"/>
  <c r="F75" i="22"/>
  <c r="S74" i="22"/>
  <c r="F74" i="22"/>
  <c r="S73" i="22"/>
  <c r="F73" i="22"/>
  <c r="S72" i="22"/>
  <c r="F72" i="22"/>
  <c r="S71" i="22"/>
  <c r="F71" i="22"/>
  <c r="S70" i="22"/>
  <c r="F70" i="22"/>
  <c r="S69" i="22"/>
  <c r="F69" i="22"/>
  <c r="S68" i="22"/>
  <c r="F68" i="22"/>
  <c r="S67" i="22"/>
  <c r="F67" i="22"/>
  <c r="S66" i="22"/>
  <c r="F66" i="22"/>
  <c r="S65" i="22"/>
  <c r="F65" i="22"/>
  <c r="S64" i="22"/>
  <c r="F64" i="22"/>
  <c r="S63" i="22"/>
  <c r="F63" i="22"/>
  <c r="S62" i="22"/>
  <c r="F62" i="22"/>
  <c r="S61" i="22"/>
  <c r="F61" i="22"/>
  <c r="S60" i="22"/>
  <c r="F60" i="22"/>
  <c r="S59" i="22"/>
  <c r="F59" i="22"/>
  <c r="S58" i="22"/>
  <c r="F58" i="22"/>
  <c r="W57" i="22"/>
  <c r="E57" i="22"/>
  <c r="S57" i="22" s="1"/>
  <c r="C57" i="22"/>
  <c r="S56" i="22"/>
  <c r="F56" i="22"/>
  <c r="S55" i="22"/>
  <c r="F55" i="22"/>
  <c r="S54" i="22"/>
  <c r="F54" i="22"/>
  <c r="P54" i="22" s="1"/>
  <c r="R54" i="22" s="1"/>
  <c r="S53" i="22"/>
  <c r="F53" i="22"/>
  <c r="P53" i="22" s="1"/>
  <c r="R53" i="22" s="1"/>
  <c r="S52" i="22"/>
  <c r="F52" i="22"/>
  <c r="F51" i="22"/>
  <c r="Q51" i="22" s="1"/>
  <c r="S50" i="22"/>
  <c r="F50" i="22"/>
  <c r="P50" i="22" s="1"/>
  <c r="R50" i="22" s="1"/>
  <c r="F49" i="22"/>
  <c r="P49" i="22" s="1"/>
  <c r="R49" i="22" s="1"/>
  <c r="S49" i="22" s="1"/>
  <c r="S48" i="22"/>
  <c r="F48" i="22"/>
  <c r="S47" i="22"/>
  <c r="F47" i="22"/>
  <c r="S46" i="22"/>
  <c r="F46" i="22"/>
  <c r="P46" i="22" s="1"/>
  <c r="R46" i="22" s="1"/>
  <c r="S45" i="22"/>
  <c r="F45" i="22"/>
  <c r="S44" i="22"/>
  <c r="F44" i="22"/>
  <c r="S43" i="22"/>
  <c r="P43" i="22"/>
  <c r="R43" i="22" s="1"/>
  <c r="F43" i="22"/>
  <c r="S42" i="22"/>
  <c r="F42" i="22"/>
  <c r="P42" i="22" s="1"/>
  <c r="R42" i="22" s="1"/>
  <c r="S41" i="22"/>
  <c r="P41" i="22"/>
  <c r="R41" i="22" s="1"/>
  <c r="F41" i="22"/>
  <c r="S40" i="22"/>
  <c r="F40" i="22"/>
  <c r="P40" i="22" s="1"/>
  <c r="R40" i="22" s="1"/>
  <c r="S39" i="22"/>
  <c r="P39" i="22"/>
  <c r="R39" i="22" s="1"/>
  <c r="F39" i="22"/>
  <c r="S38" i="22"/>
  <c r="F38" i="22"/>
  <c r="P38" i="22" s="1"/>
  <c r="R38" i="22" s="1"/>
  <c r="S37" i="22"/>
  <c r="F37" i="22"/>
  <c r="S36" i="22"/>
  <c r="F36" i="22"/>
  <c r="P36" i="22" s="1"/>
  <c r="R36" i="22" s="1"/>
  <c r="S35" i="22"/>
  <c r="F35" i="22"/>
  <c r="S34" i="22"/>
  <c r="F34" i="22"/>
  <c r="P34" i="22" s="1"/>
  <c r="R34" i="22" s="1"/>
  <c r="S33" i="22"/>
  <c r="F33" i="22"/>
  <c r="P33" i="22" s="1"/>
  <c r="R33" i="22" s="1"/>
  <c r="S32" i="22"/>
  <c r="F32" i="22"/>
  <c r="S31" i="22"/>
  <c r="F31" i="22"/>
  <c r="Q30" i="22"/>
  <c r="F30" i="22"/>
  <c r="P30" i="22" s="1"/>
  <c r="S30" i="22" s="1"/>
  <c r="S29" i="22"/>
  <c r="F29" i="22"/>
  <c r="P29" i="22" s="1"/>
  <c r="R29" i="22" s="1"/>
  <c r="S28" i="22"/>
  <c r="F28" i="22"/>
  <c r="S27" i="22"/>
  <c r="F27" i="22"/>
  <c r="S26" i="22"/>
  <c r="P26" i="22"/>
  <c r="R26" i="22" s="1"/>
  <c r="S25" i="22"/>
  <c r="F25" i="22"/>
  <c r="P25" i="22" s="1"/>
  <c r="R25" i="22" s="1"/>
  <c r="S24" i="22"/>
  <c r="F24" i="22"/>
  <c r="S23" i="22"/>
  <c r="F23" i="22"/>
  <c r="S22" i="22"/>
  <c r="F22" i="22"/>
  <c r="F21" i="22"/>
  <c r="P21" i="22" s="1"/>
  <c r="S21" i="22" s="1"/>
  <c r="S20" i="22"/>
  <c r="F20" i="22"/>
  <c r="F19" i="22"/>
  <c r="F18" i="22"/>
  <c r="Q18" i="22" s="1"/>
  <c r="S17" i="22"/>
  <c r="F17" i="22"/>
  <c r="P17" i="22" s="1"/>
  <c r="R17" i="22" s="1"/>
  <c r="F16" i="22"/>
  <c r="S15" i="22"/>
  <c r="F15" i="22"/>
  <c r="S14" i="22"/>
  <c r="P14" i="22"/>
  <c r="R14" i="22" s="1"/>
  <c r="F14" i="22"/>
  <c r="S13" i="22"/>
  <c r="F13" i="22"/>
  <c r="P13" i="22" s="1"/>
  <c r="R13" i="22" s="1"/>
  <c r="S12" i="22"/>
  <c r="P12" i="22"/>
  <c r="R12" i="22" s="1"/>
  <c r="F12" i="22"/>
  <c r="S58" i="21"/>
  <c r="S59" i="21"/>
  <c r="S60" i="21"/>
  <c r="S61" i="21"/>
  <c r="S62" i="21"/>
  <c r="S63" i="21"/>
  <c r="S64" i="21"/>
  <c r="S65" i="21"/>
  <c r="S66" i="21"/>
  <c r="S67" i="21"/>
  <c r="S68" i="21"/>
  <c r="S69" i="21"/>
  <c r="S70" i="21"/>
  <c r="S71" i="21"/>
  <c r="S72" i="21"/>
  <c r="S73" i="21"/>
  <c r="S74" i="21"/>
  <c r="S75" i="21"/>
  <c r="S76" i="21"/>
  <c r="S77" i="21"/>
  <c r="S78" i="21"/>
  <c r="S79" i="21"/>
  <c r="S80" i="21"/>
  <c r="S81" i="21"/>
  <c r="S82" i="21"/>
  <c r="S83" i="21"/>
  <c r="S84" i="21"/>
  <c r="S85" i="21"/>
  <c r="S86" i="21"/>
  <c r="S87" i="21"/>
  <c r="S88" i="21"/>
  <c r="S89" i="21"/>
  <c r="S13" i="21"/>
  <c r="S14" i="21"/>
  <c r="S15" i="21"/>
  <c r="S17" i="21"/>
  <c r="S19" i="21"/>
  <c r="S20" i="21"/>
  <c r="S21" i="21"/>
  <c r="S22" i="21"/>
  <c r="S23" i="21"/>
  <c r="S24" i="21"/>
  <c r="S25" i="21"/>
  <c r="S26" i="21"/>
  <c r="S27" i="21"/>
  <c r="S28" i="21"/>
  <c r="S29" i="21"/>
  <c r="S30" i="21"/>
  <c r="S31" i="21"/>
  <c r="S32" i="21"/>
  <c r="S33" i="21"/>
  <c r="S34" i="21"/>
  <c r="S35" i="21"/>
  <c r="S36" i="21"/>
  <c r="S37" i="21"/>
  <c r="S38" i="21"/>
  <c r="S39" i="21"/>
  <c r="S40" i="21"/>
  <c r="S41" i="21"/>
  <c r="S42" i="21"/>
  <c r="S43" i="21"/>
  <c r="S44" i="21"/>
  <c r="S45" i="21"/>
  <c r="S46" i="21"/>
  <c r="S47" i="21"/>
  <c r="S48" i="21"/>
  <c r="S49" i="21"/>
  <c r="S50" i="21"/>
  <c r="S51" i="21"/>
  <c r="S53" i="21"/>
  <c r="S54" i="21"/>
  <c r="S55" i="21"/>
  <c r="S56" i="21"/>
  <c r="S12" i="21"/>
  <c r="O90" i="21"/>
  <c r="N90" i="21"/>
  <c r="M90" i="21"/>
  <c r="L90" i="21"/>
  <c r="K90" i="21"/>
  <c r="J90" i="21"/>
  <c r="I90" i="21"/>
  <c r="D90" i="21"/>
  <c r="F89" i="21"/>
  <c r="Q89" i="21" s="1"/>
  <c r="P88" i="21"/>
  <c r="R88" i="21" s="1"/>
  <c r="F88" i="21"/>
  <c r="Q88" i="21" s="1"/>
  <c r="F87" i="21"/>
  <c r="Q87" i="21" s="1"/>
  <c r="P86" i="21"/>
  <c r="R86" i="21" s="1"/>
  <c r="T86" i="21" s="1"/>
  <c r="F86" i="21"/>
  <c r="Q86" i="21" s="1"/>
  <c r="F85" i="21"/>
  <c r="Q85" i="21" s="1"/>
  <c r="F84" i="21"/>
  <c r="Q84" i="21" s="1"/>
  <c r="P83" i="21"/>
  <c r="R83" i="21" s="1"/>
  <c r="T83" i="21" s="1"/>
  <c r="F83" i="21"/>
  <c r="Q83" i="21" s="1"/>
  <c r="F82" i="21"/>
  <c r="Q82" i="21" s="1"/>
  <c r="P81" i="21"/>
  <c r="R81" i="21" s="1"/>
  <c r="F81" i="21"/>
  <c r="Q81" i="21" s="1"/>
  <c r="F80" i="21"/>
  <c r="Q80" i="21" s="1"/>
  <c r="F79" i="21"/>
  <c r="Q79" i="21" s="1"/>
  <c r="F78" i="21"/>
  <c r="Q78" i="21" s="1"/>
  <c r="F77" i="21"/>
  <c r="Q77" i="21" s="1"/>
  <c r="F76" i="21"/>
  <c r="Q76" i="21" s="1"/>
  <c r="P75" i="21"/>
  <c r="R75" i="21" s="1"/>
  <c r="T75" i="21" s="1"/>
  <c r="F75" i="21"/>
  <c r="Q75" i="21" s="1"/>
  <c r="P74" i="21"/>
  <c r="R74" i="21" s="1"/>
  <c r="T74" i="21" s="1"/>
  <c r="F74" i="21"/>
  <c r="Q74" i="21" s="1"/>
  <c r="F73" i="21"/>
  <c r="Q73" i="21" s="1"/>
  <c r="P72" i="21"/>
  <c r="R72" i="21" s="1"/>
  <c r="F72" i="21"/>
  <c r="Q72" i="21" s="1"/>
  <c r="F71" i="21"/>
  <c r="Q71" i="21" s="1"/>
  <c r="F70" i="21"/>
  <c r="Q70" i="21" s="1"/>
  <c r="F69" i="21"/>
  <c r="Q69" i="21" s="1"/>
  <c r="F68" i="21"/>
  <c r="Q68" i="21" s="1"/>
  <c r="P67" i="21"/>
  <c r="R67" i="21" s="1"/>
  <c r="T67" i="21" s="1"/>
  <c r="F67" i="21"/>
  <c r="Q67" i="21" s="1"/>
  <c r="F66" i="21"/>
  <c r="Q66" i="21" s="1"/>
  <c r="P65" i="21"/>
  <c r="R65" i="21" s="1"/>
  <c r="F65" i="21"/>
  <c r="Q65" i="21" s="1"/>
  <c r="F64" i="21"/>
  <c r="Q64" i="21" s="1"/>
  <c r="F63" i="21"/>
  <c r="Q63" i="21" s="1"/>
  <c r="F62" i="21"/>
  <c r="Q62" i="21" s="1"/>
  <c r="F61" i="21"/>
  <c r="Q61" i="21" s="1"/>
  <c r="F60" i="21"/>
  <c r="Q60" i="21" s="1"/>
  <c r="F59" i="21"/>
  <c r="Q59" i="21" s="1"/>
  <c r="P58" i="21"/>
  <c r="R58" i="21" s="1"/>
  <c r="F58" i="21"/>
  <c r="Q58" i="21" s="1"/>
  <c r="W57" i="21"/>
  <c r="E57" i="21"/>
  <c r="C57" i="21"/>
  <c r="C90" i="21" s="1"/>
  <c r="F56" i="21"/>
  <c r="Q56" i="21" s="1"/>
  <c r="F55" i="21"/>
  <c r="P55" i="21" s="1"/>
  <c r="R55" i="21" s="1"/>
  <c r="F54" i="21"/>
  <c r="P54" i="21" s="1"/>
  <c r="R54" i="21" s="1"/>
  <c r="F53" i="21"/>
  <c r="P52" i="21"/>
  <c r="R52" i="21" s="1"/>
  <c r="S52" i="21" s="1"/>
  <c r="F52" i="21"/>
  <c r="Q52" i="21" s="1"/>
  <c r="F51" i="21"/>
  <c r="Q51" i="21" s="1"/>
  <c r="Q50" i="21"/>
  <c r="F50" i="21"/>
  <c r="P50" i="21" s="1"/>
  <c r="R50" i="21" s="1"/>
  <c r="F49" i="21"/>
  <c r="F48" i="21"/>
  <c r="Q48" i="21" s="1"/>
  <c r="F47" i="21"/>
  <c r="P47" i="21" s="1"/>
  <c r="R47" i="21" s="1"/>
  <c r="Q46" i="21"/>
  <c r="F46" i="21"/>
  <c r="P46" i="21" s="1"/>
  <c r="R46" i="21" s="1"/>
  <c r="F45" i="21"/>
  <c r="F44" i="21"/>
  <c r="Q44" i="21" s="1"/>
  <c r="F43" i="21"/>
  <c r="P43" i="21" s="1"/>
  <c r="R43" i="21" s="1"/>
  <c r="F42" i="21"/>
  <c r="P42" i="21" s="1"/>
  <c r="R42" i="21" s="1"/>
  <c r="F41" i="21"/>
  <c r="F40" i="21"/>
  <c r="P40" i="21" s="1"/>
  <c r="R40" i="21" s="1"/>
  <c r="Q39" i="21"/>
  <c r="F39" i="21"/>
  <c r="P39" i="21" s="1"/>
  <c r="R39" i="21" s="1"/>
  <c r="F38" i="21"/>
  <c r="Q38" i="21" s="1"/>
  <c r="F37" i="21"/>
  <c r="Q37" i="21" s="1"/>
  <c r="F36" i="21"/>
  <c r="Q36" i="21" s="1"/>
  <c r="F35" i="21"/>
  <c r="P35" i="21" s="1"/>
  <c r="R35" i="21" s="1"/>
  <c r="F34" i="21"/>
  <c r="Q34" i="21" s="1"/>
  <c r="F33" i="21"/>
  <c r="Q33" i="21" s="1"/>
  <c r="P32" i="21"/>
  <c r="R32" i="21" s="1"/>
  <c r="F32" i="21"/>
  <c r="Q32" i="21" s="1"/>
  <c r="Q31" i="21"/>
  <c r="F31" i="21"/>
  <c r="P31" i="21" s="1"/>
  <c r="R31" i="21" s="1"/>
  <c r="F30" i="21"/>
  <c r="Q30" i="21" s="1"/>
  <c r="F29" i="21"/>
  <c r="Q29" i="21" s="1"/>
  <c r="F28" i="21"/>
  <c r="P28" i="21" s="1"/>
  <c r="R28" i="21" s="1"/>
  <c r="F27" i="21"/>
  <c r="P27" i="21" s="1"/>
  <c r="R27" i="21" s="1"/>
  <c r="Q26" i="21"/>
  <c r="P26" i="21"/>
  <c r="R26" i="21" s="1"/>
  <c r="F25" i="21"/>
  <c r="Q25" i="21" s="1"/>
  <c r="F24" i="21"/>
  <c r="Q24" i="21" s="1"/>
  <c r="F23" i="21"/>
  <c r="P23" i="21" s="1"/>
  <c r="R23" i="21" s="1"/>
  <c r="Q22" i="21"/>
  <c r="F22" i="21"/>
  <c r="P22" i="21" s="1"/>
  <c r="R22" i="21" s="1"/>
  <c r="F21" i="21"/>
  <c r="Q21" i="21" s="1"/>
  <c r="F20" i="21"/>
  <c r="Q20" i="21" s="1"/>
  <c r="F19" i="21"/>
  <c r="P19" i="21" s="1"/>
  <c r="R19" i="21" s="1"/>
  <c r="F18" i="21"/>
  <c r="P18" i="21" s="1"/>
  <c r="R18" i="21" s="1"/>
  <c r="S18" i="21" s="1"/>
  <c r="F17" i="21"/>
  <c r="Q17" i="21" s="1"/>
  <c r="F16" i="21"/>
  <c r="Q16" i="21" s="1"/>
  <c r="P15" i="21"/>
  <c r="R15" i="21" s="1"/>
  <c r="F15" i="21"/>
  <c r="Q15" i="21" s="1"/>
  <c r="Q14" i="21"/>
  <c r="F14" i="21"/>
  <c r="P14" i="21" s="1"/>
  <c r="R14" i="21" s="1"/>
  <c r="F13" i="21"/>
  <c r="Q13" i="21" s="1"/>
  <c r="F12" i="21"/>
  <c r="Q12" i="21" s="1"/>
  <c r="V90" i="20"/>
  <c r="U90" i="20"/>
  <c r="T90" i="20"/>
  <c r="O90" i="20"/>
  <c r="N90" i="20"/>
  <c r="M90" i="20"/>
  <c r="L90" i="20"/>
  <c r="K90" i="20"/>
  <c r="J90" i="20"/>
  <c r="I90" i="20"/>
  <c r="G90" i="20"/>
  <c r="E90" i="20"/>
  <c r="D90" i="20"/>
  <c r="C90" i="20"/>
  <c r="S89" i="20"/>
  <c r="P89" i="20"/>
  <c r="R89" i="20" s="1"/>
  <c r="P88" i="20"/>
  <c r="R88" i="20" s="1"/>
  <c r="S88" i="20" s="1"/>
  <c r="S87" i="20"/>
  <c r="P87" i="20"/>
  <c r="R87" i="20" s="1"/>
  <c r="S86" i="20"/>
  <c r="R86" i="20"/>
  <c r="P86" i="20"/>
  <c r="S85" i="20"/>
  <c r="P85" i="20"/>
  <c r="R85" i="20" s="1"/>
  <c r="S84" i="20"/>
  <c r="P84" i="20"/>
  <c r="R84" i="20" s="1"/>
  <c r="S83" i="20"/>
  <c r="R83" i="20"/>
  <c r="P83" i="20"/>
  <c r="S82" i="20"/>
  <c r="R82" i="20"/>
  <c r="P82" i="20"/>
  <c r="S81" i="20"/>
  <c r="P81" i="20"/>
  <c r="R81" i="20" s="1"/>
  <c r="S80" i="20"/>
  <c r="R80" i="20"/>
  <c r="P80" i="20"/>
  <c r="S79" i="20"/>
  <c r="R79" i="20"/>
  <c r="P79" i="20"/>
  <c r="S78" i="20"/>
  <c r="P78" i="20"/>
  <c r="R78" i="20" s="1"/>
  <c r="S77" i="20"/>
  <c r="P77" i="20"/>
  <c r="R77" i="20" s="1"/>
  <c r="S76" i="20"/>
  <c r="R76" i="20"/>
  <c r="P76" i="20"/>
  <c r="S75" i="20"/>
  <c r="P75" i="20"/>
  <c r="R75" i="20" s="1"/>
  <c r="P74" i="20"/>
  <c r="R74" i="20" s="1"/>
  <c r="S74" i="20" s="1"/>
  <c r="S73" i="20"/>
  <c r="P73" i="20"/>
  <c r="R73" i="20" s="1"/>
  <c r="S72" i="20"/>
  <c r="P72" i="20"/>
  <c r="R72" i="20" s="1"/>
  <c r="S71" i="20"/>
  <c r="P71" i="20"/>
  <c r="R71" i="20" s="1"/>
  <c r="S70" i="20"/>
  <c r="R70" i="20"/>
  <c r="P70" i="20"/>
  <c r="S69" i="20"/>
  <c r="P69" i="20"/>
  <c r="R69" i="20" s="1"/>
  <c r="S68" i="20"/>
  <c r="P68" i="20"/>
  <c r="R68" i="20" s="1"/>
  <c r="S67" i="20"/>
  <c r="P67" i="20"/>
  <c r="R67" i="20" s="1"/>
  <c r="S66" i="20"/>
  <c r="P66" i="20"/>
  <c r="R66" i="20" s="1"/>
  <c r="S65" i="20"/>
  <c r="P65" i="20"/>
  <c r="R65" i="20" s="1"/>
  <c r="S64" i="20"/>
  <c r="P64" i="20"/>
  <c r="R64" i="20" s="1"/>
  <c r="S63" i="20"/>
  <c r="P63" i="20"/>
  <c r="R63" i="20" s="1"/>
  <c r="S62" i="20"/>
  <c r="R62" i="20"/>
  <c r="P62" i="20"/>
  <c r="P61" i="20"/>
  <c r="R61" i="20" s="1"/>
  <c r="S61" i="20" s="1"/>
  <c r="S60" i="20"/>
  <c r="P60" i="20"/>
  <c r="R60" i="20" s="1"/>
  <c r="S59" i="20"/>
  <c r="P59" i="20"/>
  <c r="R59" i="20" s="1"/>
  <c r="S58" i="20"/>
  <c r="P58" i="20"/>
  <c r="W57" i="20"/>
  <c r="E57" i="20"/>
  <c r="C57" i="20"/>
  <c r="R56" i="20"/>
  <c r="S56" i="20" s="1"/>
  <c r="P56" i="20"/>
  <c r="P55" i="20"/>
  <c r="R55" i="20" s="1"/>
  <c r="S55" i="20" s="1"/>
  <c r="S54" i="20"/>
  <c r="P54" i="20"/>
  <c r="R54" i="20" s="1"/>
  <c r="S53" i="20"/>
  <c r="P53" i="20"/>
  <c r="R53" i="20" s="1"/>
  <c r="S52" i="20"/>
  <c r="P52" i="20"/>
  <c r="R52" i="20" s="1"/>
  <c r="S51" i="20"/>
  <c r="P51" i="20"/>
  <c r="R51" i="20" s="1"/>
  <c r="S50" i="20"/>
  <c r="P50" i="20"/>
  <c r="R50" i="20" s="1"/>
  <c r="S49" i="20"/>
  <c r="P49" i="20"/>
  <c r="R49" i="20" s="1"/>
  <c r="S48" i="20"/>
  <c r="P48" i="20"/>
  <c r="R48" i="20" s="1"/>
  <c r="S47" i="20"/>
  <c r="P47" i="20"/>
  <c r="R47" i="20" s="1"/>
  <c r="S46" i="20"/>
  <c r="P46" i="20"/>
  <c r="R46" i="20" s="1"/>
  <c r="S45" i="20"/>
  <c r="P45" i="20"/>
  <c r="R45" i="20" s="1"/>
  <c r="S44" i="20"/>
  <c r="P44" i="20"/>
  <c r="R44" i="20" s="1"/>
  <c r="S43" i="20"/>
  <c r="P43" i="20"/>
  <c r="R43" i="20" s="1"/>
  <c r="S42" i="20"/>
  <c r="P42" i="20"/>
  <c r="R42" i="20" s="1"/>
  <c r="S41" i="20"/>
  <c r="P41" i="20"/>
  <c r="R41" i="20" s="1"/>
  <c r="S40" i="20"/>
  <c r="P40" i="20"/>
  <c r="R40" i="20" s="1"/>
  <c r="S39" i="20"/>
  <c r="P39" i="20"/>
  <c r="R39" i="20" s="1"/>
  <c r="P38" i="20"/>
  <c r="S38" i="20" s="1"/>
  <c r="S37" i="20"/>
  <c r="P37" i="20"/>
  <c r="R37" i="20" s="1"/>
  <c r="S36" i="20"/>
  <c r="P36" i="20"/>
  <c r="R36" i="20" s="1"/>
  <c r="P35" i="20"/>
  <c r="R35" i="20" s="1"/>
  <c r="S35" i="20" s="1"/>
  <c r="P34" i="20"/>
  <c r="R34" i="20" s="1"/>
  <c r="S34" i="20" s="1"/>
  <c r="S33" i="20"/>
  <c r="P33" i="20"/>
  <c r="R33" i="20" s="1"/>
  <c r="S32" i="20"/>
  <c r="R32" i="20"/>
  <c r="P32" i="20"/>
  <c r="P31" i="20"/>
  <c r="S31" i="20" s="1"/>
  <c r="S30" i="20"/>
  <c r="P30" i="20"/>
  <c r="R30" i="20" s="1"/>
  <c r="S29" i="20"/>
  <c r="P29" i="20"/>
  <c r="R29" i="20" s="1"/>
  <c r="S28" i="20"/>
  <c r="P28" i="20"/>
  <c r="R28" i="20" s="1"/>
  <c r="S27" i="20"/>
  <c r="P27" i="20"/>
  <c r="R27" i="20" s="1"/>
  <c r="S26" i="20"/>
  <c r="P26" i="20"/>
  <c r="R26" i="20" s="1"/>
  <c r="S25" i="20"/>
  <c r="P25" i="20"/>
  <c r="R25" i="20" s="1"/>
  <c r="S24" i="20"/>
  <c r="R24" i="20"/>
  <c r="P24" i="20"/>
  <c r="S23" i="20"/>
  <c r="P23" i="20"/>
  <c r="R23" i="20" s="1"/>
  <c r="S22" i="20"/>
  <c r="P22" i="20"/>
  <c r="R22" i="20" s="1"/>
  <c r="S21" i="20"/>
  <c r="P21" i="20"/>
  <c r="R21" i="20" s="1"/>
  <c r="S20" i="20"/>
  <c r="P20" i="20"/>
  <c r="R20" i="20" s="1"/>
  <c r="S19" i="20"/>
  <c r="P19" i="20"/>
  <c r="R19" i="20" s="1"/>
  <c r="S18" i="20"/>
  <c r="P18" i="20"/>
  <c r="R18" i="20" s="1"/>
  <c r="S17" i="20"/>
  <c r="P17" i="20"/>
  <c r="R17" i="20" s="1"/>
  <c r="S16" i="20"/>
  <c r="P16" i="20"/>
  <c r="R16" i="20" s="1"/>
  <c r="P15" i="20"/>
  <c r="S15" i="20" s="1"/>
  <c r="P14" i="20"/>
  <c r="R14" i="20" s="1"/>
  <c r="S14" i="20" s="1"/>
  <c r="S13" i="20"/>
  <c r="P13" i="20"/>
  <c r="R13" i="20" s="1"/>
  <c r="P12" i="20"/>
  <c r="R12" i="20" s="1"/>
  <c r="S12" i="20" s="1"/>
  <c r="V90" i="19"/>
  <c r="U90" i="19"/>
  <c r="T90" i="19"/>
  <c r="O90" i="19"/>
  <c r="N90" i="19"/>
  <c r="M90" i="19"/>
  <c r="L90" i="19"/>
  <c r="K90" i="19"/>
  <c r="J90" i="19"/>
  <c r="I90" i="19"/>
  <c r="G90" i="19"/>
  <c r="D90" i="19"/>
  <c r="C90" i="19"/>
  <c r="S89" i="19"/>
  <c r="P89" i="19"/>
  <c r="R89" i="19" s="1"/>
  <c r="S88" i="19"/>
  <c r="P88" i="19"/>
  <c r="R88" i="19" s="1"/>
  <c r="S87" i="19"/>
  <c r="P87" i="19"/>
  <c r="R87" i="19" s="1"/>
  <c r="S86" i="19"/>
  <c r="P86" i="19"/>
  <c r="R86" i="19" s="1"/>
  <c r="S85" i="19"/>
  <c r="P85" i="19"/>
  <c r="R85" i="19" s="1"/>
  <c r="S84" i="19"/>
  <c r="P84" i="19"/>
  <c r="R84" i="19" s="1"/>
  <c r="S83" i="19"/>
  <c r="P83" i="19"/>
  <c r="R83" i="19" s="1"/>
  <c r="S82" i="19"/>
  <c r="P82" i="19"/>
  <c r="R82" i="19" s="1"/>
  <c r="S81" i="19"/>
  <c r="P81" i="19"/>
  <c r="R81" i="19" s="1"/>
  <c r="S80" i="19"/>
  <c r="P80" i="19"/>
  <c r="R80" i="19" s="1"/>
  <c r="S79" i="19"/>
  <c r="P79" i="19"/>
  <c r="R79" i="19" s="1"/>
  <c r="S78" i="19"/>
  <c r="P78" i="19"/>
  <c r="R78" i="19" s="1"/>
  <c r="S77" i="19"/>
  <c r="P77" i="19"/>
  <c r="R77" i="19" s="1"/>
  <c r="S76" i="19"/>
  <c r="P76" i="19"/>
  <c r="R76" i="19" s="1"/>
  <c r="S75" i="19"/>
  <c r="P75" i="19"/>
  <c r="R75" i="19" s="1"/>
  <c r="S74" i="19"/>
  <c r="P74" i="19"/>
  <c r="R74" i="19" s="1"/>
  <c r="S73" i="19"/>
  <c r="P73" i="19"/>
  <c r="R73" i="19" s="1"/>
  <c r="S72" i="19"/>
  <c r="P72" i="19"/>
  <c r="R72" i="19" s="1"/>
  <c r="S71" i="19"/>
  <c r="P71" i="19"/>
  <c r="R71" i="19" s="1"/>
  <c r="S70" i="19"/>
  <c r="P70" i="19"/>
  <c r="R70" i="19" s="1"/>
  <c r="S69" i="19"/>
  <c r="P69" i="19"/>
  <c r="R69" i="19" s="1"/>
  <c r="S68" i="19"/>
  <c r="P68" i="19"/>
  <c r="R68" i="19" s="1"/>
  <c r="S67" i="19"/>
  <c r="P67" i="19"/>
  <c r="R67" i="19" s="1"/>
  <c r="S66" i="19"/>
  <c r="P66" i="19"/>
  <c r="R66" i="19" s="1"/>
  <c r="S65" i="19"/>
  <c r="P65" i="19"/>
  <c r="R65" i="19" s="1"/>
  <c r="S64" i="19"/>
  <c r="P64" i="19"/>
  <c r="R64" i="19" s="1"/>
  <c r="S63" i="19"/>
  <c r="P63" i="19"/>
  <c r="R63" i="19" s="1"/>
  <c r="S62" i="19"/>
  <c r="P62" i="19"/>
  <c r="R62" i="19" s="1"/>
  <c r="S61" i="19"/>
  <c r="P61" i="19"/>
  <c r="R61" i="19" s="1"/>
  <c r="S60" i="19"/>
  <c r="P60" i="19"/>
  <c r="R60" i="19" s="1"/>
  <c r="S59" i="19"/>
  <c r="P59" i="19"/>
  <c r="R59" i="19" s="1"/>
  <c r="P58" i="19"/>
  <c r="W57" i="19"/>
  <c r="C57" i="19"/>
  <c r="R56" i="19"/>
  <c r="S56" i="19" s="1"/>
  <c r="P55" i="19"/>
  <c r="R55" i="19" s="1"/>
  <c r="S55" i="19" s="1"/>
  <c r="S54" i="19"/>
  <c r="P54" i="19"/>
  <c r="R54" i="19" s="1"/>
  <c r="R53" i="19"/>
  <c r="S53" i="19" s="1"/>
  <c r="S52" i="19"/>
  <c r="P52" i="19"/>
  <c r="R52" i="19" s="1"/>
  <c r="R51" i="19"/>
  <c r="S51" i="19" s="1"/>
  <c r="S50" i="19"/>
  <c r="P50" i="19"/>
  <c r="R49" i="19"/>
  <c r="S49" i="19" s="1"/>
  <c r="S48" i="19"/>
  <c r="P48" i="19"/>
  <c r="R48" i="19" s="1"/>
  <c r="R47" i="19"/>
  <c r="S47" i="19" s="1"/>
  <c r="S46" i="19"/>
  <c r="P46" i="19"/>
  <c r="R46" i="19" s="1"/>
  <c r="S45" i="19"/>
  <c r="P45" i="19"/>
  <c r="R45" i="19" s="1"/>
  <c r="S44" i="19"/>
  <c r="P44" i="19"/>
  <c r="R44" i="19" s="1"/>
  <c r="S43" i="19"/>
  <c r="P43" i="19"/>
  <c r="R43" i="19" s="1"/>
  <c r="S42" i="19"/>
  <c r="P42" i="19"/>
  <c r="R42" i="19" s="1"/>
  <c r="S41" i="19"/>
  <c r="P41" i="19"/>
  <c r="R41" i="19" s="1"/>
  <c r="S40" i="19"/>
  <c r="P40" i="19"/>
  <c r="R40" i="19" s="1"/>
  <c r="S39" i="19"/>
  <c r="P39" i="19"/>
  <c r="R39" i="19" s="1"/>
  <c r="R38" i="19"/>
  <c r="S38" i="19" s="1"/>
  <c r="S37" i="19"/>
  <c r="P37" i="19"/>
  <c r="R37" i="19" s="1"/>
  <c r="R36" i="19"/>
  <c r="R35" i="19"/>
  <c r="S35" i="19" s="1"/>
  <c r="R34" i="19"/>
  <c r="S34" i="19" s="1"/>
  <c r="R33" i="19"/>
  <c r="S33" i="19" s="1"/>
  <c r="R32" i="19"/>
  <c r="S32" i="19" s="1"/>
  <c r="R31" i="19"/>
  <c r="S31" i="19" s="1"/>
  <c r="R30" i="19"/>
  <c r="S30" i="19" s="1"/>
  <c r="S29" i="19"/>
  <c r="P29" i="19"/>
  <c r="R29" i="19" s="1"/>
  <c r="S28" i="19"/>
  <c r="P28" i="19"/>
  <c r="R28" i="19" s="1"/>
  <c r="S27" i="19"/>
  <c r="P27" i="19"/>
  <c r="R27" i="19" s="1"/>
  <c r="R26" i="19"/>
  <c r="S26" i="19" s="1"/>
  <c r="R25" i="19"/>
  <c r="S25" i="19" s="1"/>
  <c r="R24" i="19"/>
  <c r="S24" i="19" s="1"/>
  <c r="S23" i="19"/>
  <c r="P23" i="19"/>
  <c r="R23" i="19" s="1"/>
  <c r="S22" i="19"/>
  <c r="P22" i="19"/>
  <c r="R22" i="19" s="1"/>
  <c r="S21" i="19"/>
  <c r="P21" i="19"/>
  <c r="R21" i="19" s="1"/>
  <c r="S20" i="19"/>
  <c r="P20" i="19"/>
  <c r="R20" i="19" s="1"/>
  <c r="R19" i="19"/>
  <c r="S19" i="19" s="1"/>
  <c r="R18" i="19"/>
  <c r="S18" i="19" s="1"/>
  <c r="S17" i="19"/>
  <c r="P17" i="19"/>
  <c r="R17" i="19" s="1"/>
  <c r="S16" i="19"/>
  <c r="P16" i="19"/>
  <c r="R16" i="19" s="1"/>
  <c r="R15" i="19"/>
  <c r="S15" i="19" s="1"/>
  <c r="R14" i="19"/>
  <c r="S14" i="19" s="1"/>
  <c r="R13" i="19"/>
  <c r="S13" i="19" s="1"/>
  <c r="R12" i="19"/>
  <c r="S12" i="19" s="1"/>
  <c r="V90" i="18"/>
  <c r="U90" i="18"/>
  <c r="T90" i="18"/>
  <c r="O90" i="18"/>
  <c r="N90" i="18"/>
  <c r="M90" i="18"/>
  <c r="L90" i="18"/>
  <c r="K90" i="18"/>
  <c r="J90" i="18"/>
  <c r="I90" i="18"/>
  <c r="G90" i="18"/>
  <c r="D90" i="18"/>
  <c r="C90" i="18"/>
  <c r="S89" i="18"/>
  <c r="P89" i="18"/>
  <c r="R89" i="18" s="1"/>
  <c r="S88" i="18"/>
  <c r="R88" i="18"/>
  <c r="P88" i="18"/>
  <c r="S87" i="18"/>
  <c r="R87" i="18"/>
  <c r="P87" i="18"/>
  <c r="P86" i="18"/>
  <c r="R86" i="18" s="1"/>
  <c r="S86" i="18" s="1"/>
  <c r="P85" i="18"/>
  <c r="R85" i="18" s="1"/>
  <c r="S85" i="18" s="1"/>
  <c r="S84" i="18"/>
  <c r="P84" i="18"/>
  <c r="R84" i="18" s="1"/>
  <c r="S83" i="18"/>
  <c r="R83" i="18"/>
  <c r="P83" i="18"/>
  <c r="S82" i="18"/>
  <c r="R82" i="18"/>
  <c r="P82" i="18"/>
  <c r="S81" i="18"/>
  <c r="P81" i="18"/>
  <c r="R81" i="18" s="1"/>
  <c r="S80" i="18"/>
  <c r="P80" i="18"/>
  <c r="R80" i="18" s="1"/>
  <c r="S79" i="18"/>
  <c r="R79" i="18"/>
  <c r="P79" i="18"/>
  <c r="S78" i="18"/>
  <c r="R78" i="18"/>
  <c r="P78" i="18"/>
  <c r="S77" i="18"/>
  <c r="P77" i="18"/>
  <c r="R77" i="18" s="1"/>
  <c r="S76" i="18"/>
  <c r="R76" i="18"/>
  <c r="P76" i="18"/>
  <c r="S75" i="18"/>
  <c r="R75" i="18"/>
  <c r="P75" i="18"/>
  <c r="P74" i="18"/>
  <c r="R74" i="18" s="1"/>
  <c r="S74" i="18" s="1"/>
  <c r="S73" i="18"/>
  <c r="P73" i="18"/>
  <c r="R73" i="18" s="1"/>
  <c r="S72" i="18"/>
  <c r="R72" i="18"/>
  <c r="P72" i="18"/>
  <c r="S71" i="18"/>
  <c r="R71" i="18"/>
  <c r="P71" i="18"/>
  <c r="S70" i="18"/>
  <c r="R70" i="18"/>
  <c r="P70" i="18"/>
  <c r="P69" i="18"/>
  <c r="R69" i="18" s="1"/>
  <c r="S69" i="18" s="1"/>
  <c r="S68" i="18"/>
  <c r="R68" i="18"/>
  <c r="P68" i="18"/>
  <c r="S67" i="18"/>
  <c r="R67" i="18"/>
  <c r="P67" i="18"/>
  <c r="S66" i="18"/>
  <c r="R66" i="18"/>
  <c r="P66" i="18"/>
  <c r="S65" i="18"/>
  <c r="P65" i="18"/>
  <c r="R65" i="18" s="1"/>
  <c r="S64" i="18"/>
  <c r="R64" i="18"/>
  <c r="P64" i="18"/>
  <c r="S63" i="18"/>
  <c r="R63" i="18"/>
  <c r="P63" i="18"/>
  <c r="S62" i="18"/>
  <c r="R62" i="18"/>
  <c r="P62" i="18"/>
  <c r="P61" i="18"/>
  <c r="R61" i="18" s="1"/>
  <c r="S61" i="18" s="1"/>
  <c r="S60" i="18"/>
  <c r="R60" i="18"/>
  <c r="P60" i="18"/>
  <c r="S59" i="18"/>
  <c r="R59" i="18"/>
  <c r="P59" i="18"/>
  <c r="P58" i="18"/>
  <c r="W57" i="18"/>
  <c r="C57" i="18"/>
  <c r="R56" i="18"/>
  <c r="S56" i="18" s="1"/>
  <c r="P56" i="18"/>
  <c r="R55" i="18"/>
  <c r="S55" i="18" s="1"/>
  <c r="P55" i="18"/>
  <c r="S54" i="18"/>
  <c r="P54" i="18"/>
  <c r="R54" i="18" s="1"/>
  <c r="S53" i="18"/>
  <c r="S52" i="18"/>
  <c r="P52" i="18"/>
  <c r="R52" i="18" s="1"/>
  <c r="S51" i="18"/>
  <c r="R50" i="18"/>
  <c r="S50" i="18" s="1"/>
  <c r="P50" i="18"/>
  <c r="S49" i="18"/>
  <c r="P49" i="18"/>
  <c r="R49" i="18" s="1"/>
  <c r="P48" i="18"/>
  <c r="S48" i="18" s="1"/>
  <c r="S47" i="18"/>
  <c r="R47" i="18"/>
  <c r="P47" i="18"/>
  <c r="S46" i="18"/>
  <c r="P46" i="18"/>
  <c r="R46" i="18" s="1"/>
  <c r="S45" i="18"/>
  <c r="P45" i="18"/>
  <c r="R45" i="18" s="1"/>
  <c r="S44" i="18"/>
  <c r="R44" i="18"/>
  <c r="P44" i="18"/>
  <c r="S43" i="18"/>
  <c r="R43" i="18"/>
  <c r="P43" i="18"/>
  <c r="S42" i="18"/>
  <c r="P42" i="18"/>
  <c r="R42" i="18" s="1"/>
  <c r="S41" i="18"/>
  <c r="P41" i="18"/>
  <c r="S39" i="18"/>
  <c r="S37" i="18"/>
  <c r="P37" i="18"/>
  <c r="R37" i="18" s="1"/>
  <c r="P35" i="18"/>
  <c r="R35" i="18" s="1"/>
  <c r="S35" i="18" s="1"/>
  <c r="P34" i="18"/>
  <c r="R34" i="18" s="1"/>
  <c r="S34" i="18" s="1"/>
  <c r="S33" i="18"/>
  <c r="R32" i="18"/>
  <c r="S32" i="18" s="1"/>
  <c r="P32" i="18"/>
  <c r="S31" i="18"/>
  <c r="P31" i="18"/>
  <c r="R31" i="18" s="1"/>
  <c r="S30" i="18"/>
  <c r="S29" i="18"/>
  <c r="P29" i="18"/>
  <c r="R29" i="18" s="1"/>
  <c r="S28" i="18"/>
  <c r="P28" i="18"/>
  <c r="R28" i="18" s="1"/>
  <c r="S27" i="18"/>
  <c r="R27" i="18"/>
  <c r="P27" i="18"/>
  <c r="S26" i="18"/>
  <c r="P26" i="18"/>
  <c r="R26" i="18" s="1"/>
  <c r="P25" i="18"/>
  <c r="R25" i="18" s="1"/>
  <c r="S25" i="18" s="1"/>
  <c r="R24" i="18"/>
  <c r="S24" i="18" s="1"/>
  <c r="P24" i="18"/>
  <c r="R23" i="18"/>
  <c r="S23" i="18" s="1"/>
  <c r="P23" i="18"/>
  <c r="S22" i="18"/>
  <c r="R22" i="18"/>
  <c r="P22" i="18"/>
  <c r="S21" i="18"/>
  <c r="P21" i="18"/>
  <c r="R21" i="18" s="1"/>
  <c r="S20" i="18"/>
  <c r="R20" i="18"/>
  <c r="P20" i="18"/>
  <c r="R19" i="18"/>
  <c r="S19" i="18" s="1"/>
  <c r="P19" i="18"/>
  <c r="S18" i="18"/>
  <c r="S17" i="18"/>
  <c r="P17" i="18"/>
  <c r="R17" i="18" s="1"/>
  <c r="P16" i="18"/>
  <c r="R16" i="18" s="1"/>
  <c r="S16" i="18" s="1"/>
  <c r="P15" i="18"/>
  <c r="R15" i="18" s="1"/>
  <c r="S15" i="18" s="1"/>
  <c r="R14" i="18"/>
  <c r="S14" i="18" s="1"/>
  <c r="P14" i="18"/>
  <c r="S13" i="18"/>
  <c r="P13" i="18"/>
  <c r="R13" i="18" s="1"/>
  <c r="P12" i="18"/>
  <c r="S12" i="18" s="1"/>
  <c r="G90" i="17"/>
  <c r="I90" i="17"/>
  <c r="J90" i="17"/>
  <c r="K90" i="17"/>
  <c r="L90" i="17"/>
  <c r="M90" i="17"/>
  <c r="N90" i="17"/>
  <c r="O90" i="17"/>
  <c r="T90" i="17"/>
  <c r="U90" i="17"/>
  <c r="V90" i="17"/>
  <c r="D90" i="17"/>
  <c r="C90" i="17"/>
  <c r="P12" i="17"/>
  <c r="R12" i="17" s="1"/>
  <c r="P13" i="17"/>
  <c r="P14" i="17"/>
  <c r="P15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S20" i="17"/>
  <c r="S21" i="17"/>
  <c r="S22" i="17"/>
  <c r="S23" i="17"/>
  <c r="S24" i="17"/>
  <c r="S26" i="17"/>
  <c r="S27" i="17"/>
  <c r="S28" i="17"/>
  <c r="S29" i="17"/>
  <c r="S32" i="17"/>
  <c r="S33" i="17"/>
  <c r="S34" i="17"/>
  <c r="S36" i="17"/>
  <c r="S38" i="17"/>
  <c r="S40" i="17"/>
  <c r="S43" i="17"/>
  <c r="S44" i="17"/>
  <c r="S52" i="17"/>
  <c r="S53" i="17"/>
  <c r="S54" i="17"/>
  <c r="S60" i="17"/>
  <c r="S62" i="17"/>
  <c r="S63" i="17"/>
  <c r="S64" i="17"/>
  <c r="S65" i="17"/>
  <c r="S66" i="17"/>
  <c r="S67" i="17"/>
  <c r="S68" i="17"/>
  <c r="S70" i="17"/>
  <c r="S71" i="17"/>
  <c r="S72" i="17"/>
  <c r="S73" i="17"/>
  <c r="S75" i="17"/>
  <c r="S76" i="17"/>
  <c r="S77" i="17"/>
  <c r="S78" i="17"/>
  <c r="S79" i="17"/>
  <c r="S81" i="17"/>
  <c r="S82" i="17"/>
  <c r="S83" i="17"/>
  <c r="S87" i="17"/>
  <c r="S88" i="17"/>
  <c r="S59" i="17"/>
  <c r="P59" i="17"/>
  <c r="P60" i="17"/>
  <c r="P61" i="17"/>
  <c r="P62" i="17"/>
  <c r="P63" i="17"/>
  <c r="P64" i="17"/>
  <c r="P65" i="17"/>
  <c r="P66" i="17"/>
  <c r="P67" i="17"/>
  <c r="P68" i="17"/>
  <c r="P69" i="17"/>
  <c r="P70" i="17"/>
  <c r="P71" i="17"/>
  <c r="P72" i="17"/>
  <c r="P73" i="17"/>
  <c r="P74" i="17"/>
  <c r="P75" i="17"/>
  <c r="P76" i="17"/>
  <c r="P77" i="17"/>
  <c r="P78" i="17"/>
  <c r="P79" i="17"/>
  <c r="P80" i="17"/>
  <c r="P81" i="17"/>
  <c r="P82" i="17"/>
  <c r="P83" i="17"/>
  <c r="P84" i="17"/>
  <c r="P85" i="17"/>
  <c r="P86" i="17"/>
  <c r="P87" i="17"/>
  <c r="P88" i="17"/>
  <c r="P89" i="17"/>
  <c r="P58" i="17"/>
  <c r="R90" i="18" l="1"/>
  <c r="P90" i="17"/>
  <c r="P55" i="22"/>
  <c r="R55" i="22" s="1"/>
  <c r="Q54" i="22"/>
  <c r="P47" i="22"/>
  <c r="R47" i="22" s="1"/>
  <c r="P45" i="22"/>
  <c r="R45" i="22" s="1"/>
  <c r="P37" i="22"/>
  <c r="R37" i="22" s="1"/>
  <c r="P31" i="22"/>
  <c r="R31" i="22" s="1"/>
  <c r="P27" i="22"/>
  <c r="R27" i="22" s="1"/>
  <c r="P24" i="22"/>
  <c r="R24" i="22" s="1"/>
  <c r="P22" i="22"/>
  <c r="R22" i="22" s="1"/>
  <c r="P20" i="22"/>
  <c r="R20" i="22" s="1"/>
  <c r="P18" i="22"/>
  <c r="S18" i="22" s="1"/>
  <c r="R16" i="22"/>
  <c r="S16" i="22" s="1"/>
  <c r="P51" i="22"/>
  <c r="S51" i="22" s="1"/>
  <c r="Q49" i="22"/>
  <c r="Q21" i="22"/>
  <c r="P56" i="21"/>
  <c r="R56" i="21" s="1"/>
  <c r="Q55" i="21"/>
  <c r="Q54" i="21"/>
  <c r="P51" i="21"/>
  <c r="R51" i="21" s="1"/>
  <c r="P48" i="21"/>
  <c r="R48" i="21" s="1"/>
  <c r="Q47" i="21"/>
  <c r="Q43" i="21"/>
  <c r="Q42" i="21"/>
  <c r="Q40" i="21"/>
  <c r="P36" i="21"/>
  <c r="R36" i="21" s="1"/>
  <c r="Q35" i="21"/>
  <c r="Q28" i="21"/>
  <c r="Q27" i="21"/>
  <c r="Q23" i="21"/>
  <c r="Q19" i="21"/>
  <c r="Q18" i="21"/>
  <c r="P61" i="22"/>
  <c r="R61" i="22" s="1"/>
  <c r="P67" i="22"/>
  <c r="R67" i="22" s="1"/>
  <c r="P73" i="22"/>
  <c r="R73" i="22" s="1"/>
  <c r="P77" i="22"/>
  <c r="R77" i="22" s="1"/>
  <c r="P81" i="22"/>
  <c r="R81" i="22" s="1"/>
  <c r="P85" i="22"/>
  <c r="R85" i="22" s="1"/>
  <c r="P15" i="22"/>
  <c r="R15" i="22" s="1"/>
  <c r="R19" i="22"/>
  <c r="S19" i="22" s="1"/>
  <c r="P23" i="22"/>
  <c r="R23" i="22" s="1"/>
  <c r="P28" i="22"/>
  <c r="R28" i="22" s="1"/>
  <c r="P32" i="22"/>
  <c r="R32" i="22" s="1"/>
  <c r="P48" i="22"/>
  <c r="R48" i="22" s="1"/>
  <c r="P59" i="22"/>
  <c r="R59" i="22" s="1"/>
  <c r="P69" i="22"/>
  <c r="R69" i="22" s="1"/>
  <c r="P79" i="22"/>
  <c r="R79" i="22" s="1"/>
  <c r="P89" i="22"/>
  <c r="R89" i="22" s="1"/>
  <c r="P52" i="22"/>
  <c r="R52" i="22" s="1"/>
  <c r="P58" i="22"/>
  <c r="R58" i="22" s="1"/>
  <c r="P60" i="22"/>
  <c r="R60" i="22" s="1"/>
  <c r="P62" i="22"/>
  <c r="R62" i="22" s="1"/>
  <c r="P64" i="22"/>
  <c r="R64" i="22" s="1"/>
  <c r="P66" i="22"/>
  <c r="R66" i="22" s="1"/>
  <c r="P68" i="22"/>
  <c r="R68" i="22" s="1"/>
  <c r="P70" i="22"/>
  <c r="R70" i="22" s="1"/>
  <c r="P72" i="22"/>
  <c r="R72" i="22" s="1"/>
  <c r="P74" i="22"/>
  <c r="R74" i="22" s="1"/>
  <c r="P76" i="22"/>
  <c r="R76" i="22" s="1"/>
  <c r="P78" i="22"/>
  <c r="R78" i="22" s="1"/>
  <c r="P80" i="22"/>
  <c r="R80" i="22" s="1"/>
  <c r="P82" i="22"/>
  <c r="R82" i="22" s="1"/>
  <c r="P84" i="22"/>
  <c r="R84" i="22" s="1"/>
  <c r="P86" i="22"/>
  <c r="R86" i="22" s="1"/>
  <c r="P88" i="22"/>
  <c r="R88" i="22" s="1"/>
  <c r="P44" i="22"/>
  <c r="R44" i="22" s="1"/>
  <c r="P63" i="22"/>
  <c r="R63" i="22" s="1"/>
  <c r="P65" i="22"/>
  <c r="R65" i="22" s="1"/>
  <c r="P71" i="22"/>
  <c r="R71" i="22" s="1"/>
  <c r="P75" i="22"/>
  <c r="R75" i="22" s="1"/>
  <c r="P83" i="22"/>
  <c r="R83" i="22" s="1"/>
  <c r="P87" i="22"/>
  <c r="R87" i="22" s="1"/>
  <c r="P35" i="22"/>
  <c r="R35" i="22" s="1"/>
  <c r="P56" i="22"/>
  <c r="R56" i="22" s="1"/>
  <c r="E90" i="22"/>
  <c r="F57" i="22"/>
  <c r="P89" i="21"/>
  <c r="R89" i="21" s="1"/>
  <c r="P87" i="21"/>
  <c r="R87" i="21" s="1"/>
  <c r="T87" i="21" s="1"/>
  <c r="P85" i="21"/>
  <c r="R85" i="21" s="1"/>
  <c r="P84" i="21"/>
  <c r="R84" i="21" s="1"/>
  <c r="P82" i="21"/>
  <c r="R82" i="21" s="1"/>
  <c r="T82" i="21" s="1"/>
  <c r="P80" i="21"/>
  <c r="R80" i="21" s="1"/>
  <c r="P79" i="21"/>
  <c r="R79" i="21" s="1"/>
  <c r="T79" i="21" s="1"/>
  <c r="P78" i="21"/>
  <c r="R78" i="21" s="1"/>
  <c r="T78" i="21" s="1"/>
  <c r="P77" i="21"/>
  <c r="R77" i="21" s="1"/>
  <c r="P76" i="21"/>
  <c r="R76" i="21" s="1"/>
  <c r="P73" i="21"/>
  <c r="R73" i="21" s="1"/>
  <c r="P71" i="21"/>
  <c r="R71" i="21" s="1"/>
  <c r="T71" i="21" s="1"/>
  <c r="P70" i="21"/>
  <c r="R70" i="21" s="1"/>
  <c r="P69" i="21"/>
  <c r="R69" i="21" s="1"/>
  <c r="P68" i="21"/>
  <c r="R68" i="21" s="1"/>
  <c r="U68" i="21" s="1"/>
  <c r="P66" i="21"/>
  <c r="R66" i="21" s="1"/>
  <c r="T66" i="21" s="1"/>
  <c r="P64" i="21"/>
  <c r="R64" i="21" s="1"/>
  <c r="V64" i="21" s="1"/>
  <c r="P63" i="21"/>
  <c r="R63" i="21" s="1"/>
  <c r="T63" i="21" s="1"/>
  <c r="P62" i="21"/>
  <c r="R62" i="21" s="1"/>
  <c r="T62" i="21" s="1"/>
  <c r="P61" i="21"/>
  <c r="R61" i="21" s="1"/>
  <c r="P60" i="21"/>
  <c r="R60" i="21" s="1"/>
  <c r="P59" i="21"/>
  <c r="R59" i="21" s="1"/>
  <c r="T59" i="21" s="1"/>
  <c r="V58" i="21"/>
  <c r="V70" i="21"/>
  <c r="P12" i="21"/>
  <c r="P16" i="21"/>
  <c r="R16" i="21" s="1"/>
  <c r="S16" i="21" s="1"/>
  <c r="P20" i="21"/>
  <c r="R20" i="21" s="1"/>
  <c r="P24" i="21"/>
  <c r="R24" i="21" s="1"/>
  <c r="P29" i="21"/>
  <c r="R29" i="21" s="1"/>
  <c r="P33" i="21"/>
  <c r="R33" i="21" s="1"/>
  <c r="P37" i="21"/>
  <c r="R37" i="21" s="1"/>
  <c r="P44" i="21"/>
  <c r="R44" i="21" s="1"/>
  <c r="T58" i="21"/>
  <c r="V61" i="21"/>
  <c r="V65" i="21"/>
  <c r="V69" i="21"/>
  <c r="T70" i="21"/>
  <c r="V73" i="21"/>
  <c r="V77" i="21"/>
  <c r="U77" i="21"/>
  <c r="V81" i="21"/>
  <c r="V85" i="21"/>
  <c r="V89" i="21"/>
  <c r="Q53" i="21"/>
  <c r="P53" i="21"/>
  <c r="R53" i="21" s="1"/>
  <c r="V66" i="21"/>
  <c r="U66" i="21"/>
  <c r="V78" i="21"/>
  <c r="U78" i="21" s="1"/>
  <c r="V86" i="21"/>
  <c r="U86" i="21"/>
  <c r="P13" i="21"/>
  <c r="R13" i="21" s="1"/>
  <c r="P17" i="21"/>
  <c r="R17" i="21" s="1"/>
  <c r="P21" i="21"/>
  <c r="R21" i="21" s="1"/>
  <c r="P25" i="21"/>
  <c r="R25" i="21" s="1"/>
  <c r="P30" i="21"/>
  <c r="R30" i="21" s="1"/>
  <c r="P34" i="21"/>
  <c r="R34" i="21" s="1"/>
  <c r="P38" i="21"/>
  <c r="R38" i="21" s="1"/>
  <c r="Q49" i="21"/>
  <c r="P49" i="21"/>
  <c r="R49" i="21" s="1"/>
  <c r="V60" i="21"/>
  <c r="T61" i="21"/>
  <c r="T65" i="21"/>
  <c r="V68" i="21"/>
  <c r="T69" i="21"/>
  <c r="U69" i="21" s="1"/>
  <c r="V72" i="21"/>
  <c r="U72" i="21"/>
  <c r="T73" i="21"/>
  <c r="V76" i="21"/>
  <c r="T77" i="21"/>
  <c r="V80" i="21"/>
  <c r="T81" i="21"/>
  <c r="V84" i="21"/>
  <c r="T85" i="21"/>
  <c r="V88" i="21"/>
  <c r="T89" i="21"/>
  <c r="U89" i="21" s="1"/>
  <c r="V62" i="21"/>
  <c r="U62" i="21"/>
  <c r="V74" i="21"/>
  <c r="U74" i="21" s="1"/>
  <c r="V82" i="21"/>
  <c r="U82" i="21" s="1"/>
  <c r="Q41" i="21"/>
  <c r="P41" i="21"/>
  <c r="R41" i="21" s="1"/>
  <c r="Q45" i="21"/>
  <c r="P45" i="21"/>
  <c r="R45" i="21" s="1"/>
  <c r="F57" i="21"/>
  <c r="V59" i="21"/>
  <c r="U59" i="21" s="1"/>
  <c r="T60" i="21"/>
  <c r="U60" i="21" s="1"/>
  <c r="T64" i="21"/>
  <c r="U64" i="21" s="1"/>
  <c r="V67" i="21"/>
  <c r="U67" i="21" s="1"/>
  <c r="T68" i="21"/>
  <c r="V71" i="21"/>
  <c r="U71" i="21" s="1"/>
  <c r="T72" i="21"/>
  <c r="V75" i="21"/>
  <c r="U75" i="21" s="1"/>
  <c r="T76" i="21"/>
  <c r="U76" i="21" s="1"/>
  <c r="V79" i="21"/>
  <c r="U79" i="21" s="1"/>
  <c r="T80" i="21"/>
  <c r="U80" i="21" s="1"/>
  <c r="V83" i="21"/>
  <c r="U83" i="21" s="1"/>
  <c r="T84" i="21"/>
  <c r="U84" i="21" s="1"/>
  <c r="T88" i="21"/>
  <c r="U88" i="21" s="1"/>
  <c r="E90" i="21"/>
  <c r="P90" i="20"/>
  <c r="R58" i="20"/>
  <c r="R90" i="20"/>
  <c r="S90" i="20" s="1"/>
  <c r="P90" i="19"/>
  <c r="R58" i="19"/>
  <c r="S58" i="19" s="1"/>
  <c r="P90" i="18"/>
  <c r="R58" i="18"/>
  <c r="S90" i="18" s="1"/>
  <c r="S58" i="18"/>
  <c r="W57" i="17"/>
  <c r="E57" i="17"/>
  <c r="C57" i="17"/>
  <c r="S56" i="17"/>
  <c r="R54" i="17"/>
  <c r="R53" i="17"/>
  <c r="R52" i="17"/>
  <c r="R50" i="17"/>
  <c r="S50" i="17" s="1"/>
  <c r="R49" i="17"/>
  <c r="S49" i="17" s="1"/>
  <c r="R48" i="17"/>
  <c r="S48" i="17" s="1"/>
  <c r="R46" i="17"/>
  <c r="S46" i="17" s="1"/>
  <c r="R45" i="17"/>
  <c r="S45" i="17" s="1"/>
  <c r="R44" i="17"/>
  <c r="R41" i="17"/>
  <c r="S41" i="17" s="1"/>
  <c r="R40" i="17"/>
  <c r="R38" i="17"/>
  <c r="R37" i="17"/>
  <c r="S37" i="17" s="1"/>
  <c r="R36" i="17"/>
  <c r="R33" i="17"/>
  <c r="R32" i="17"/>
  <c r="R31" i="17"/>
  <c r="S31" i="17" s="1"/>
  <c r="R29" i="17"/>
  <c r="R28" i="17"/>
  <c r="R27" i="17"/>
  <c r="R26" i="17"/>
  <c r="R25" i="17"/>
  <c r="S25" i="17" s="1"/>
  <c r="R23" i="17"/>
  <c r="R22" i="17"/>
  <c r="R21" i="17"/>
  <c r="R20" i="17"/>
  <c r="R19" i="17"/>
  <c r="S19" i="17" s="1"/>
  <c r="R18" i="17"/>
  <c r="S18" i="17" s="1"/>
  <c r="R17" i="17"/>
  <c r="S17" i="17" s="1"/>
  <c r="S16" i="17"/>
  <c r="R15" i="17"/>
  <c r="S15" i="17" s="1"/>
  <c r="R14" i="17"/>
  <c r="S14" i="17" s="1"/>
  <c r="R13" i="17"/>
  <c r="S13" i="17" s="1"/>
  <c r="F79" i="13"/>
  <c r="P79" i="13" s="1"/>
  <c r="R79" i="13" s="1"/>
  <c r="F77" i="13"/>
  <c r="P77" i="13" s="1"/>
  <c r="R77" i="13" s="1"/>
  <c r="F75" i="13"/>
  <c r="P75" i="13" s="1"/>
  <c r="R75" i="13" s="1"/>
  <c r="F72" i="13"/>
  <c r="P72" i="13" s="1"/>
  <c r="R72" i="13" s="1"/>
  <c r="F69" i="13"/>
  <c r="P69" i="13" s="1"/>
  <c r="R69" i="13" s="1"/>
  <c r="T69" i="13" s="1"/>
  <c r="F70" i="13"/>
  <c r="F62" i="13"/>
  <c r="P62" i="13" s="1"/>
  <c r="R62" i="13" s="1"/>
  <c r="C57" i="13"/>
  <c r="W57" i="13"/>
  <c r="F59" i="13"/>
  <c r="F60" i="13"/>
  <c r="P60" i="13" s="1"/>
  <c r="R60" i="13" s="1"/>
  <c r="F61" i="13"/>
  <c r="P61" i="13" s="1"/>
  <c r="R61" i="13" s="1"/>
  <c r="F63" i="13"/>
  <c r="P63" i="13" s="1"/>
  <c r="R63" i="13" s="1"/>
  <c r="F64" i="13"/>
  <c r="P64" i="13" s="1"/>
  <c r="R64" i="13" s="1"/>
  <c r="F65" i="13"/>
  <c r="P65" i="13" s="1"/>
  <c r="R65" i="13" s="1"/>
  <c r="F66" i="13"/>
  <c r="F67" i="13"/>
  <c r="F68" i="13"/>
  <c r="Q68" i="13" s="1"/>
  <c r="F71" i="13"/>
  <c r="Q71" i="13" s="1"/>
  <c r="F73" i="13"/>
  <c r="Q73" i="13" s="1"/>
  <c r="F74" i="13"/>
  <c r="Q74" i="13" s="1"/>
  <c r="F76" i="13"/>
  <c r="Q76" i="13" s="1"/>
  <c r="F78" i="13"/>
  <c r="Q78" i="13" s="1"/>
  <c r="F80" i="13"/>
  <c r="Q80" i="13" s="1"/>
  <c r="F81" i="13"/>
  <c r="F82" i="13"/>
  <c r="F83" i="13"/>
  <c r="F84" i="13"/>
  <c r="Q84" i="13" s="1"/>
  <c r="F85" i="13"/>
  <c r="Q85" i="13" s="1"/>
  <c r="F86" i="13"/>
  <c r="F87" i="13"/>
  <c r="Q87" i="13" s="1"/>
  <c r="F88" i="13"/>
  <c r="Q88" i="13" s="1"/>
  <c r="F89" i="13"/>
  <c r="Q89" i="13" s="1"/>
  <c r="F58" i="13"/>
  <c r="P58" i="13" s="1"/>
  <c r="R58" i="13" s="1"/>
  <c r="E57" i="13"/>
  <c r="P26" i="13"/>
  <c r="R26" i="13" s="1"/>
  <c r="Q26" i="13"/>
  <c r="R90" i="19" l="1"/>
  <c r="S90" i="19" s="1"/>
  <c r="R90" i="22"/>
  <c r="V69" i="22"/>
  <c r="T69" i="22"/>
  <c r="U69" i="22" s="1"/>
  <c r="V83" i="22"/>
  <c r="T83" i="22"/>
  <c r="U83" i="22" s="1"/>
  <c r="V71" i="22"/>
  <c r="U71" i="22"/>
  <c r="T71" i="22"/>
  <c r="V63" i="22"/>
  <c r="T63" i="22"/>
  <c r="U63" i="22" s="1"/>
  <c r="V88" i="22"/>
  <c r="T88" i="22"/>
  <c r="U88" i="22" s="1"/>
  <c r="V84" i="22"/>
  <c r="T84" i="22"/>
  <c r="U84" i="22" s="1"/>
  <c r="V80" i="22"/>
  <c r="U80" i="22"/>
  <c r="T80" i="22"/>
  <c r="V76" i="22"/>
  <c r="T76" i="22"/>
  <c r="U76" i="22" s="1"/>
  <c r="V72" i="22"/>
  <c r="T72" i="22"/>
  <c r="U72" i="22" s="1"/>
  <c r="V68" i="22"/>
  <c r="T68" i="22"/>
  <c r="U68" i="22" s="1"/>
  <c r="V64" i="22"/>
  <c r="U64" i="22"/>
  <c r="T64" i="22"/>
  <c r="V60" i="22"/>
  <c r="T60" i="22"/>
  <c r="U60" i="22" s="1"/>
  <c r="V81" i="22"/>
  <c r="T81" i="22"/>
  <c r="U81" i="22" s="1"/>
  <c r="V73" i="22"/>
  <c r="T73" i="22"/>
  <c r="U73" i="22" s="1"/>
  <c r="V61" i="22"/>
  <c r="U61" i="22"/>
  <c r="T61" i="22"/>
  <c r="P57" i="22"/>
  <c r="V89" i="22"/>
  <c r="T89" i="22"/>
  <c r="U89" i="22" s="1"/>
  <c r="V79" i="22"/>
  <c r="U79" i="22"/>
  <c r="T79" i="22"/>
  <c r="V59" i="22"/>
  <c r="T59" i="22"/>
  <c r="U59" i="22" s="1"/>
  <c r="V87" i="22"/>
  <c r="T87" i="22"/>
  <c r="U87" i="22" s="1"/>
  <c r="V75" i="22"/>
  <c r="T75" i="22"/>
  <c r="U75" i="22" s="1"/>
  <c r="V65" i="22"/>
  <c r="U65" i="22"/>
  <c r="T65" i="22"/>
  <c r="V86" i="22"/>
  <c r="T86" i="22"/>
  <c r="U86" i="22" s="1"/>
  <c r="V82" i="22"/>
  <c r="T82" i="22"/>
  <c r="U82" i="22" s="1"/>
  <c r="V78" i="22"/>
  <c r="T78" i="22"/>
  <c r="U78" i="22" s="1"/>
  <c r="V74" i="22"/>
  <c r="U74" i="22"/>
  <c r="T74" i="22"/>
  <c r="V70" i="22"/>
  <c r="T70" i="22"/>
  <c r="U70" i="22" s="1"/>
  <c r="V66" i="22"/>
  <c r="T66" i="22"/>
  <c r="U66" i="22" s="1"/>
  <c r="V62" i="22"/>
  <c r="T62" i="22"/>
  <c r="U62" i="22" s="1"/>
  <c r="V58" i="22"/>
  <c r="U58" i="22"/>
  <c r="R57" i="22"/>
  <c r="T58" i="22"/>
  <c r="P90" i="22"/>
  <c r="V85" i="22"/>
  <c r="T85" i="22"/>
  <c r="U85" i="22" s="1"/>
  <c r="V77" i="22"/>
  <c r="U77" i="22"/>
  <c r="T77" i="22"/>
  <c r="V67" i="22"/>
  <c r="T67" i="22"/>
  <c r="U67" i="22" s="1"/>
  <c r="V87" i="21"/>
  <c r="U87" i="21" s="1"/>
  <c r="U85" i="21"/>
  <c r="U81" i="21"/>
  <c r="U73" i="21"/>
  <c r="U70" i="21"/>
  <c r="U65" i="21"/>
  <c r="V63" i="21"/>
  <c r="U63" i="21" s="1"/>
  <c r="R57" i="21"/>
  <c r="S57" i="21" s="1"/>
  <c r="U61" i="21"/>
  <c r="T57" i="21"/>
  <c r="T90" i="21" s="1"/>
  <c r="P57" i="21"/>
  <c r="P90" i="21" s="1"/>
  <c r="Q57" i="21"/>
  <c r="U58" i="21"/>
  <c r="R12" i="21"/>
  <c r="V57" i="21"/>
  <c r="V90" i="21" s="1"/>
  <c r="S12" i="17"/>
  <c r="R24" i="17"/>
  <c r="R35" i="17"/>
  <c r="S35" i="17" s="1"/>
  <c r="R42" i="17"/>
  <c r="S42" i="17" s="1"/>
  <c r="S55" i="17"/>
  <c r="R51" i="17"/>
  <c r="S51" i="17" s="1"/>
  <c r="R39" i="17"/>
  <c r="S39" i="17" s="1"/>
  <c r="R30" i="17"/>
  <c r="S30" i="17" s="1"/>
  <c r="R34" i="17"/>
  <c r="R43" i="17"/>
  <c r="R47" i="17"/>
  <c r="S47" i="17" s="1"/>
  <c r="R58" i="17"/>
  <c r="S58" i="17" s="1"/>
  <c r="R59" i="17"/>
  <c r="R60" i="17"/>
  <c r="R61" i="17"/>
  <c r="S61" i="17" s="1"/>
  <c r="R62" i="17"/>
  <c r="R63" i="17"/>
  <c r="R64" i="17"/>
  <c r="R65" i="17"/>
  <c r="R66" i="17"/>
  <c r="R67" i="17"/>
  <c r="R68" i="17"/>
  <c r="R69" i="17"/>
  <c r="S69" i="17" s="1"/>
  <c r="R70" i="17"/>
  <c r="R71" i="17"/>
  <c r="R72" i="17"/>
  <c r="R73" i="17"/>
  <c r="R74" i="17"/>
  <c r="S74" i="17" s="1"/>
  <c r="R75" i="17"/>
  <c r="R76" i="17"/>
  <c r="R77" i="17"/>
  <c r="R78" i="17"/>
  <c r="R79" i="17"/>
  <c r="R80" i="17"/>
  <c r="S80" i="17" s="1"/>
  <c r="R81" i="17"/>
  <c r="R82" i="17"/>
  <c r="R83" i="17"/>
  <c r="R84" i="17"/>
  <c r="S84" i="17" s="1"/>
  <c r="R85" i="17"/>
  <c r="S85" i="17" s="1"/>
  <c r="R86" i="17"/>
  <c r="S86" i="17" s="1"/>
  <c r="R87" i="17"/>
  <c r="R88" i="17"/>
  <c r="R89" i="17"/>
  <c r="Q79" i="13"/>
  <c r="T79" i="13"/>
  <c r="V79" i="13"/>
  <c r="S79" i="13"/>
  <c r="Q77" i="13"/>
  <c r="T77" i="13"/>
  <c r="S77" i="13"/>
  <c r="V77" i="13"/>
  <c r="Q75" i="13"/>
  <c r="T75" i="13"/>
  <c r="S75" i="13"/>
  <c r="V75" i="13"/>
  <c r="S72" i="13"/>
  <c r="T72" i="13"/>
  <c r="V72" i="13"/>
  <c r="Q72" i="13"/>
  <c r="Q69" i="13"/>
  <c r="S69" i="13"/>
  <c r="V69" i="13"/>
  <c r="U69" i="13" s="1"/>
  <c r="T70" i="13"/>
  <c r="V70" i="13"/>
  <c r="S70" i="13"/>
  <c r="P85" i="13"/>
  <c r="R85" i="13" s="1"/>
  <c r="V85" i="13" s="1"/>
  <c r="P74" i="13"/>
  <c r="R74" i="13" s="1"/>
  <c r="T74" i="13" s="1"/>
  <c r="P68" i="13"/>
  <c r="R68" i="13" s="1"/>
  <c r="V68" i="13" s="1"/>
  <c r="P88" i="13"/>
  <c r="R88" i="13" s="1"/>
  <c r="V88" i="13" s="1"/>
  <c r="P84" i="13"/>
  <c r="R84" i="13" s="1"/>
  <c r="T84" i="13" s="1"/>
  <c r="P80" i="13"/>
  <c r="R80" i="13" s="1"/>
  <c r="T80" i="13" s="1"/>
  <c r="P73" i="13"/>
  <c r="R73" i="13" s="1"/>
  <c r="V73" i="13" s="1"/>
  <c r="R83" i="13"/>
  <c r="T83" i="13" s="1"/>
  <c r="P78" i="13"/>
  <c r="R78" i="13" s="1"/>
  <c r="T78" i="13" s="1"/>
  <c r="P71" i="13"/>
  <c r="R71" i="13" s="1"/>
  <c r="V71" i="13" s="1"/>
  <c r="P87" i="13"/>
  <c r="R87" i="13" s="1"/>
  <c r="T87" i="13" s="1"/>
  <c r="S81" i="13"/>
  <c r="P76" i="13"/>
  <c r="R76" i="13" s="1"/>
  <c r="T76" i="13" s="1"/>
  <c r="Q62" i="13"/>
  <c r="T62" i="13"/>
  <c r="V62" i="13"/>
  <c r="S62" i="13"/>
  <c r="Q82" i="13"/>
  <c r="R82" i="13"/>
  <c r="R66" i="13"/>
  <c r="P59" i="13"/>
  <c r="R59" i="13" s="1"/>
  <c r="Q59" i="13"/>
  <c r="P89" i="13"/>
  <c r="R89" i="13" s="1"/>
  <c r="S64" i="13"/>
  <c r="V64" i="13"/>
  <c r="T64" i="13"/>
  <c r="S61" i="13"/>
  <c r="V61" i="13"/>
  <c r="T61" i="13"/>
  <c r="Q86" i="13"/>
  <c r="P86" i="13"/>
  <c r="R86" i="13" s="1"/>
  <c r="S65" i="13"/>
  <c r="T65" i="13"/>
  <c r="V65" i="13"/>
  <c r="T58" i="13"/>
  <c r="S58" i="13"/>
  <c r="V58" i="13"/>
  <c r="S67" i="13"/>
  <c r="V67" i="13"/>
  <c r="T67" i="13"/>
  <c r="V63" i="13"/>
  <c r="S63" i="13"/>
  <c r="T63" i="13"/>
  <c r="V60" i="13"/>
  <c r="S60" i="13"/>
  <c r="T60" i="13"/>
  <c r="V83" i="13"/>
  <c r="Q65" i="13"/>
  <c r="Q64" i="13"/>
  <c r="Q63" i="13"/>
  <c r="Q61" i="13"/>
  <c r="Q60" i="13"/>
  <c r="Q58" i="13"/>
  <c r="D90" i="13"/>
  <c r="U57" i="22" l="1"/>
  <c r="U90" i="22" s="1"/>
  <c r="V57" i="22"/>
  <c r="V90" i="22" s="1"/>
  <c r="T57" i="22"/>
  <c r="T90" i="22" s="1"/>
  <c r="U57" i="21"/>
  <c r="U90" i="21" s="1"/>
  <c r="R90" i="21"/>
  <c r="S90" i="21" s="1"/>
  <c r="S89" i="17"/>
  <c r="R90" i="17"/>
  <c r="S90" i="17" s="1"/>
  <c r="V84" i="13"/>
  <c r="U79" i="13"/>
  <c r="U75" i="13"/>
  <c r="U77" i="13"/>
  <c r="U72" i="13"/>
  <c r="S83" i="13"/>
  <c r="T81" i="13"/>
  <c r="V81" i="13"/>
  <c r="U81" i="13" s="1"/>
  <c r="S84" i="13"/>
  <c r="S85" i="13"/>
  <c r="U70" i="13"/>
  <c r="T85" i="13"/>
  <c r="U85" i="13" s="1"/>
  <c r="V87" i="13"/>
  <c r="U87" i="13" s="1"/>
  <c r="T88" i="13"/>
  <c r="U88" i="13" s="1"/>
  <c r="S87" i="13"/>
  <c r="S88" i="13"/>
  <c r="U84" i="13"/>
  <c r="V78" i="13"/>
  <c r="U78" i="13" s="1"/>
  <c r="U65" i="13"/>
  <c r="U58" i="13"/>
  <c r="V76" i="13"/>
  <c r="U76" i="13" s="1"/>
  <c r="U83" i="13"/>
  <c r="U60" i="13"/>
  <c r="S74" i="13"/>
  <c r="V80" i="13"/>
  <c r="U80" i="13" s="1"/>
  <c r="S78" i="13"/>
  <c r="V74" i="13"/>
  <c r="U74" i="13" s="1"/>
  <c r="S76" i="13"/>
  <c r="S80" i="13"/>
  <c r="U64" i="13"/>
  <c r="S71" i="13"/>
  <c r="U67" i="13"/>
  <c r="U61" i="13"/>
  <c r="S73" i="13"/>
  <c r="S68" i="13"/>
  <c r="R57" i="13"/>
  <c r="T71" i="13"/>
  <c r="U71" i="13" s="1"/>
  <c r="U63" i="13"/>
  <c r="T73" i="13"/>
  <c r="U73" i="13" s="1"/>
  <c r="T68" i="13"/>
  <c r="U68" i="13" s="1"/>
  <c r="U62" i="13"/>
  <c r="T59" i="13"/>
  <c r="S59" i="13"/>
  <c r="V59" i="13"/>
  <c r="T82" i="13"/>
  <c r="V82" i="13"/>
  <c r="S82" i="13"/>
  <c r="V86" i="13"/>
  <c r="S86" i="13"/>
  <c r="T86" i="13"/>
  <c r="T89" i="13"/>
  <c r="V89" i="13"/>
  <c r="S89" i="13"/>
  <c r="T66" i="13"/>
  <c r="S66" i="13"/>
  <c r="V66" i="13"/>
  <c r="F57" i="13"/>
  <c r="F40" i="13"/>
  <c r="O90" i="13"/>
  <c r="N90" i="13"/>
  <c r="M90" i="13"/>
  <c r="L90" i="13"/>
  <c r="K90" i="13"/>
  <c r="J90" i="13"/>
  <c r="I90" i="13"/>
  <c r="E90" i="13"/>
  <c r="C90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U59" i="13" l="1"/>
  <c r="T57" i="13"/>
  <c r="T90" i="13" s="1"/>
  <c r="U89" i="13"/>
  <c r="U86" i="13"/>
  <c r="U82" i="13"/>
  <c r="V57" i="13"/>
  <c r="V90" i="13" s="1"/>
  <c r="U66" i="13"/>
  <c r="P12" i="13"/>
  <c r="Q12" i="13"/>
  <c r="Q24" i="13"/>
  <c r="P24" i="13"/>
  <c r="S24" i="13" s="1"/>
  <c r="P37" i="13"/>
  <c r="S37" i="13" s="1"/>
  <c r="Q37" i="13"/>
  <c r="P21" i="13"/>
  <c r="R21" i="13" s="1"/>
  <c r="S21" i="13" s="1"/>
  <c r="Q21" i="13"/>
  <c r="P25" i="13"/>
  <c r="S25" i="13" s="1"/>
  <c r="Q25" i="13"/>
  <c r="P30" i="13"/>
  <c r="S30" i="13" s="1"/>
  <c r="Q30" i="13"/>
  <c r="Q34" i="13"/>
  <c r="P34" i="13"/>
  <c r="R34" i="13" s="1"/>
  <c r="S34" i="13" s="1"/>
  <c r="P38" i="13"/>
  <c r="S38" i="13" s="1"/>
  <c r="Q38" i="13"/>
  <c r="P43" i="13"/>
  <c r="S43" i="13" s="1"/>
  <c r="Q43" i="13"/>
  <c r="P47" i="13"/>
  <c r="R47" i="13" s="1"/>
  <c r="S47" i="13" s="1"/>
  <c r="Q47" i="13"/>
  <c r="P51" i="13"/>
  <c r="S51" i="13" s="1"/>
  <c r="Q51" i="13"/>
  <c r="P55" i="13"/>
  <c r="R55" i="13" s="1"/>
  <c r="S55" i="13" s="1"/>
  <c r="Q55" i="13"/>
  <c r="Q40" i="13"/>
  <c r="P40" i="13"/>
  <c r="R40" i="13" s="1"/>
  <c r="S40" i="13" s="1"/>
  <c r="P20" i="13"/>
  <c r="R20" i="13" s="1"/>
  <c r="S20" i="13" s="1"/>
  <c r="Q20" i="13"/>
  <c r="P33" i="13"/>
  <c r="S33" i="13" s="1"/>
  <c r="Q33" i="13"/>
  <c r="Q46" i="13"/>
  <c r="P46" i="13"/>
  <c r="S46" i="13" s="1"/>
  <c r="P54" i="13"/>
  <c r="S54" i="13" s="1"/>
  <c r="Q54" i="13"/>
  <c r="P13" i="13"/>
  <c r="S13" i="13" s="1"/>
  <c r="Q13" i="13"/>
  <c r="Q14" i="13"/>
  <c r="P14" i="13"/>
  <c r="S14" i="13" s="1"/>
  <c r="Q18" i="13"/>
  <c r="P18" i="13"/>
  <c r="R18" i="13" s="1"/>
  <c r="S18" i="13" s="1"/>
  <c r="Q22" i="13"/>
  <c r="P22" i="13"/>
  <c r="S22" i="13" s="1"/>
  <c r="P27" i="13"/>
  <c r="S27" i="13" s="1"/>
  <c r="Q27" i="13"/>
  <c r="P31" i="13"/>
  <c r="S31" i="13" s="1"/>
  <c r="Q31" i="13"/>
  <c r="P35" i="13"/>
  <c r="S35" i="13" s="1"/>
  <c r="Q35" i="13"/>
  <c r="P39" i="13"/>
  <c r="S39" i="13" s="1"/>
  <c r="Q39" i="13"/>
  <c r="P44" i="13"/>
  <c r="R44" i="13" s="1"/>
  <c r="S44" i="13" s="1"/>
  <c r="Q44" i="13"/>
  <c r="P48" i="13"/>
  <c r="S48" i="13" s="1"/>
  <c r="Q48" i="13"/>
  <c r="Q52" i="13"/>
  <c r="P52" i="13"/>
  <c r="R52" i="13" s="1"/>
  <c r="S52" i="13" s="1"/>
  <c r="Q56" i="13"/>
  <c r="P56" i="13"/>
  <c r="R56" i="13" s="1"/>
  <c r="S56" i="13" s="1"/>
  <c r="P57" i="13"/>
  <c r="S57" i="13" s="1"/>
  <c r="Q57" i="13"/>
  <c r="P16" i="13"/>
  <c r="R16" i="13" s="1"/>
  <c r="S16" i="13" s="1"/>
  <c r="Q16" i="13"/>
  <c r="P29" i="13"/>
  <c r="R29" i="13" s="1"/>
  <c r="S29" i="13" s="1"/>
  <c r="Q29" i="13"/>
  <c r="P42" i="13"/>
  <c r="R42" i="13" s="1"/>
  <c r="S42" i="13" s="1"/>
  <c r="Q42" i="13"/>
  <c r="Q50" i="13"/>
  <c r="P50" i="13"/>
  <c r="R50" i="13" s="1"/>
  <c r="S50" i="13" s="1"/>
  <c r="R17" i="13"/>
  <c r="S17" i="13" s="1"/>
  <c r="Q15" i="13"/>
  <c r="P15" i="13"/>
  <c r="S15" i="13" s="1"/>
  <c r="R19" i="13"/>
  <c r="S19" i="13" s="1"/>
  <c r="P23" i="13"/>
  <c r="R23" i="13" s="1"/>
  <c r="S23" i="13" s="1"/>
  <c r="Q23" i="13"/>
  <c r="Q28" i="13"/>
  <c r="P28" i="13"/>
  <c r="S28" i="13" s="1"/>
  <c r="P32" i="13"/>
  <c r="S32" i="13" s="1"/>
  <c r="Q32" i="13"/>
  <c r="P36" i="13"/>
  <c r="S36" i="13" s="1"/>
  <c r="Q36" i="13"/>
  <c r="P41" i="13"/>
  <c r="S41" i="13" s="1"/>
  <c r="Q41" i="13"/>
  <c r="P45" i="13"/>
  <c r="S45" i="13" s="1"/>
  <c r="Q45" i="13"/>
  <c r="P49" i="13"/>
  <c r="S49" i="13" s="1"/>
  <c r="Q49" i="13"/>
  <c r="P53" i="13"/>
  <c r="S53" i="13" s="1"/>
  <c r="Q53" i="13"/>
  <c r="U57" i="13" l="1"/>
  <c r="U90" i="13" s="1"/>
  <c r="P90" i="13"/>
  <c r="S12" i="13" l="1"/>
  <c r="R90" i="13"/>
</calcChain>
</file>

<file path=xl/sharedStrings.xml><?xml version="1.0" encoding="utf-8"?>
<sst xmlns="http://schemas.openxmlformats.org/spreadsheetml/2006/main" count="1528" uniqueCount="216">
  <si>
    <t>N п/п</t>
  </si>
  <si>
    <t>Вид охотничьих ресурсов</t>
  </si>
  <si>
    <t>Предыдущий год</t>
  </si>
  <si>
    <t>Предстоящий год</t>
  </si>
  <si>
    <t>Численность видов охотничьих ресурсов, особей</t>
  </si>
  <si>
    <t>Лимит добычи, особей</t>
  </si>
  <si>
    <t>Добыча, особей</t>
  </si>
  <si>
    <t>освоение лимита, %</t>
  </si>
  <si>
    <t>Устанавливаемый лимит добычи, особей</t>
  </si>
  <si>
    <t>Всего</t>
  </si>
  <si>
    <t>в % от численности</t>
  </si>
  <si>
    <t>в том числе:</t>
  </si>
  <si>
    <t>взрослые животные (старше 1 года)</t>
  </si>
  <si>
    <t>до 1 года</t>
  </si>
  <si>
    <t>№ п/п</t>
  </si>
  <si>
    <t>Наименование муниципальных образований (районы, округа), охотничьих угодий, иных территорий</t>
  </si>
  <si>
    <t>Утвержденная квота добычи, особей</t>
  </si>
  <si>
    <t>Фактическая  добыча, особей</t>
  </si>
  <si>
    <t>в том числе</t>
  </si>
  <si>
    <t xml:space="preserve">самцы во время гона
</t>
  </si>
  <si>
    <t xml:space="preserve">
без разделения по половому признаку
</t>
  </si>
  <si>
    <t>всего</t>
  </si>
  <si>
    <t xml:space="preserve">Устанавливаемая квота добычи, особей
</t>
  </si>
  <si>
    <t>Ивановское региональное отделение военно-охотничьего общества — общероссийской спортивной общественной организации («Афанасьевское»)</t>
  </si>
  <si>
    <t>Общество с ограниченной ответственностью «Возрождение» («Демидовское»)</t>
  </si>
  <si>
    <t>Общество с ограниченной ответственностью «Гусли» («Маркушинское»)</t>
  </si>
  <si>
    <t>Ивановское региональное отделение общественно-государственного объединения «Всероссийское физкультурно-спортивное общество «Динамо» («Порздневское»)</t>
  </si>
  <si>
    <t>Общество с ограниченной ответственностью «Охотничье-рыболовное хозяйство РИАТ» ОХС № 1 от 28.10.2010</t>
  </si>
  <si>
    <t>Общество с ограниченной ответственностью «Охотничье-рыболовное хозяйство РИАТ» ОХС № 20/21-2012 от 12.01.2012</t>
  </si>
  <si>
    <t>Общество с ограниченной ответственностью «Волжская инвестиционная компания ВИК»</t>
  </si>
  <si>
    <t>Ассоциация «Некоммерческое партнерство охотников и рыболовов «Славянка»</t>
  </si>
  <si>
    <t>Общество с ограниченной ответственностью «Орион»</t>
  </si>
  <si>
    <t>Общество с ограниченной ответственностью «Деревообработка»</t>
  </si>
  <si>
    <t>Общество с ограниченной ответственностью «Извозчик»</t>
  </si>
  <si>
    <t>Общество с ограниченной ответственностью «Март»</t>
  </si>
  <si>
    <t>Общество с ограниченной ответственностью «Мирславское: охота и рыбалка на Нерли»</t>
  </si>
  <si>
    <t>Общество с ограниченной ответственностью «Охотничье хозяйство «Долматовское»</t>
  </si>
  <si>
    <t>Общество с ограниченной ответственностью «Производственная компания «Прогрессивные технологии»</t>
  </si>
  <si>
    <t>Общество с ограниченной ответственностью «Простор+Охота»</t>
  </si>
  <si>
    <t>Общество с ограниченной ответственностью «Южская звероферма»</t>
  </si>
  <si>
    <t>Общественная организация охотников и рыболовов Верхнеландеховского муниципального района Ивановской области</t>
  </si>
  <si>
    <t>Общественная организация охотников и рыболовов Заволжского муниципального района Ивановской области</t>
  </si>
  <si>
    <t>Общественная организация охотников и рыболовов Комсомольского муниципального района Ивановской области</t>
  </si>
  <si>
    <t>Общественная организация охотников и рыболовов Лежневского муниципального района Ивановской области</t>
  </si>
  <si>
    <t>Общественная организация охотников и рыболовов Лухского муниципального района Ивановской области</t>
  </si>
  <si>
    <t>Общественная организация охотников и рыболовов Пестяковского муниципального района Ивановской области</t>
  </si>
  <si>
    <t>Общественная организация охотников и рыболовов Приволжского муниципального района Ивановской области</t>
  </si>
  <si>
    <t>Общественная организация охотников и рыболовов Пучежского муниципального района Ивановской области</t>
  </si>
  <si>
    <t>Общественная организация охотников и рыболовов Савинского муниципального района Ивановской области</t>
  </si>
  <si>
    <t>Общественная организация охотников и рыболовов Фурмановского муниципального района Ивановской области</t>
  </si>
  <si>
    <t>Общественная организация охотников и рыболовов Южского муниципального района Ивановской области «Сокол»</t>
  </si>
  <si>
    <t>Общественная организация охотников и рыболовов Юрьевецкого муниципального района Ивановской области</t>
  </si>
  <si>
    <t>Ивановская областная общественная организация охотников и рыболовов</t>
  </si>
  <si>
    <t>Общество с ограниченной ответственностью "Охотничье хозяйство "Аньковское"</t>
  </si>
  <si>
    <t>Общество с ограниченной ответственностью "Охотничье хозяйство "Зайковское"</t>
  </si>
  <si>
    <t>Общество с ограниченной ответственностью "Охотничье хозяйство "Лесон"</t>
  </si>
  <si>
    <t>Общество с ограниченной ответственностью "Сигма"</t>
  </si>
  <si>
    <t>Рысь</t>
  </si>
  <si>
    <t>Лось</t>
  </si>
  <si>
    <t>-</t>
  </si>
  <si>
    <t>итого</t>
  </si>
  <si>
    <t>х</t>
  </si>
  <si>
    <t>Руководитель</t>
  </si>
  <si>
    <t>наименование уполномоченного органа субъекта Российской Федерации</t>
  </si>
  <si>
    <t>Департамент природных ресурсов и экологии Ивановской области</t>
  </si>
  <si>
    <t>подпись</t>
  </si>
  <si>
    <t>расшифровка подписи</t>
  </si>
  <si>
    <t>Кравченко О.И.</t>
  </si>
  <si>
    <t>Ассоциация Некоммерческое партнерство «Иваново-Вознесенское общество охотников и рыболовов»</t>
  </si>
  <si>
    <t xml:space="preserve">Плотность населения охотничьих ресурсов, рассчитанная для установления квоты добычи на период с 1 августа текущего года до 1 августа следующего года (количество особей на 1000 га площади охотничьего угодья)
</t>
  </si>
  <si>
    <t>Общество с ограниченной отвественностью «Гончарово»</t>
  </si>
  <si>
    <t>Общество с ограниченной ответственностью «Русиново»  
ОХС № 7/117-2012 от 20.01.2012</t>
  </si>
  <si>
    <t>Общество с ограниченной ответственностью "Русиново" ОХС № 02/2022 от 07.11.2022</t>
  </si>
  <si>
    <t>Общество с ограниченной ответственностью "Оазис"</t>
  </si>
  <si>
    <t>Общество с ограниченной ответственностью "Аймедикал"</t>
  </si>
  <si>
    <t>Общество с ограниченной ответственностью "Волга" ОХС №01/2022 от 27.10.2022</t>
  </si>
  <si>
    <t>Общество с ограниченной ответственностью «Волга» 
ОХС № 27/121-2012 от 20.01.2012</t>
  </si>
  <si>
    <t>нет данных</t>
  </si>
  <si>
    <t>на реву, не более 15%</t>
  </si>
  <si>
    <t xml:space="preserve">Общая площадь охотничьего угодья, тыс. га
</t>
  </si>
  <si>
    <r>
      <t xml:space="preserve">Субъект Российской Федерации     </t>
    </r>
    <r>
      <rPr>
        <u/>
        <sz val="11"/>
        <color theme="1"/>
        <rFont val="Times New Roman"/>
        <family val="1"/>
        <charset val="204"/>
      </rPr>
      <t xml:space="preserve"> Ивановская область</t>
    </r>
  </si>
  <si>
    <t xml:space="preserve">
Численность охотничьих ресурсов, от которой устанавливалась квота (объем) добычи, особей</t>
  </si>
  <si>
    <t>Благородный олень</t>
  </si>
  <si>
    <t>без разделения по половому признаку</t>
  </si>
  <si>
    <t>Максимально возможная квота добычи, особей</t>
  </si>
  <si>
    <t>5/1</t>
  </si>
  <si>
    <t>5/2</t>
  </si>
  <si>
    <t>5/3</t>
  </si>
  <si>
    <t>5/4</t>
  </si>
  <si>
    <t>11/1</t>
  </si>
  <si>
    <t>11/2</t>
  </si>
  <si>
    <t>19/1</t>
  </si>
  <si>
    <t>19/2</t>
  </si>
  <si>
    <r>
      <t xml:space="preserve">Субъект Российской Федерации   </t>
    </r>
    <r>
      <rPr>
        <u/>
        <sz val="12"/>
        <color theme="1"/>
        <rFont val="Times New Roman"/>
        <family val="1"/>
        <charset val="204"/>
      </rPr>
      <t xml:space="preserve"> Ивановская область</t>
    </r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</si>
  <si>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>ЛОСЬ</t>
    </r>
  </si>
  <si>
    <t>самцы во время гона</t>
  </si>
  <si>
    <t>Автономная некоммерческая организация Охотничий клуб «Военначальников»</t>
  </si>
  <si>
    <t>не устанавливается</t>
  </si>
  <si>
    <t>Общедоступные охотничьи угодья Ивановской области всего:
в том числе:</t>
  </si>
  <si>
    <t>41/1</t>
  </si>
  <si>
    <t>41/2</t>
  </si>
  <si>
    <t>41/3</t>
  </si>
  <si>
    <t>41/4</t>
  </si>
  <si>
    <t>41/5</t>
  </si>
  <si>
    <t>41/6</t>
  </si>
  <si>
    <t>41/7</t>
  </si>
  <si>
    <t>41/8</t>
  </si>
  <si>
    <t>41/9</t>
  </si>
  <si>
    <t>41/10</t>
  </si>
  <si>
    <t>41/11</t>
  </si>
  <si>
    <t>41/12</t>
  </si>
  <si>
    <t>41/13</t>
  </si>
  <si>
    <t>41/14</t>
  </si>
  <si>
    <t>41/15</t>
  </si>
  <si>
    <t>41/16</t>
  </si>
  <si>
    <t>41/17</t>
  </si>
  <si>
    <t>41/18</t>
  </si>
  <si>
    <t>41/19</t>
  </si>
  <si>
    <t>41/20</t>
  </si>
  <si>
    <t>41/21</t>
  </si>
  <si>
    <t>41/22</t>
  </si>
  <si>
    <t>41/23</t>
  </si>
  <si>
    <t>41/24</t>
  </si>
  <si>
    <t>41/25</t>
  </si>
  <si>
    <t>41/26</t>
  </si>
  <si>
    <t>41/27</t>
  </si>
  <si>
    <t>41/28</t>
  </si>
  <si>
    <t>41/29</t>
  </si>
  <si>
    <t>41/30</t>
  </si>
  <si>
    <t>41/31</t>
  </si>
  <si>
    <t>41/32</t>
  </si>
  <si>
    <t>Общедоступные охотничьи угодья 
(участок № 17)</t>
  </si>
  <si>
    <t>Общедоступные охотничьи угодья 
(участок № 11)</t>
  </si>
  <si>
    <t>Общедоступные охотничьи угодья 
(участок № 19)</t>
  </si>
  <si>
    <t>Общедоступные охотничьи угодья 
(участок № 4)</t>
  </si>
  <si>
    <t>Общедоступные охотничьи угодья 
(участок № 5)</t>
  </si>
  <si>
    <t>Общедоступные охотничьи угодья
 (участок № 10)</t>
  </si>
  <si>
    <t>Общедоступные охотничьи угодья 
(участок № 24)</t>
  </si>
  <si>
    <t>Общедоступные охотничьи угодья 
(участок № 15)</t>
  </si>
  <si>
    <t>Общедоступные охотничьи угодья 
(участок № 14)</t>
  </si>
  <si>
    <t>Общедоступные охотничьи угодья
(участок № 18)</t>
  </si>
  <si>
    <t>Общедоступные охотничьи угодья (участок № 7)</t>
  </si>
  <si>
    <t>Общедоступные охотничьи угодья
 (участок № 1)</t>
  </si>
  <si>
    <t>Общедоступные охотничьи угодья
 (участок № 2)</t>
  </si>
  <si>
    <t>Общедоступные охотничьи угодья 
(участок № 3)</t>
  </si>
  <si>
    <t>Общедоступные охотничьи угодья (участок № 6)</t>
  </si>
  <si>
    <t>Общедоступные охотничьи угодья 
(участок № 8)</t>
  </si>
  <si>
    <t>Общедоступные охотничьи угодья 
(участок № 9)</t>
  </si>
  <si>
    <t>Общедоступные охотничьи угодья
 (участок № 1-п)</t>
  </si>
  <si>
    <t>Общедоступные охотничьи угодья (участок № 12)</t>
  </si>
  <si>
    <t>Общедоступные охотничьи угодья 
(участок № 13)</t>
  </si>
  <si>
    <t>Общедоступные охотничьи угодья
 (участок № 2-п)</t>
  </si>
  <si>
    <t>Общедоступные охотничьи угодья 
(участок № 3-п)</t>
  </si>
  <si>
    <t>Общедоступные охотничьи угодья 
(участок № 16)</t>
  </si>
  <si>
    <t>Общедоступные охотничьи угодья 
(участок № 4-п)</t>
  </si>
  <si>
    <t>Общедоступные охотничьи угодья
 (участок № 5-п)</t>
  </si>
  <si>
    <t>Общедоступные охотничьи угодья
(участок № 20)</t>
  </si>
  <si>
    <t>Общедоступные охотничьи угодья 
(участок № 21)</t>
  </si>
  <si>
    <t>Общедоступные охотничьи угодья 
(участок № 22)</t>
  </si>
  <si>
    <t>Общедоступные охотничьи угодья
 (участок № 23)</t>
  </si>
  <si>
    <t>Общедоступные охотничьи угодья
 (участок № 6-п)</t>
  </si>
  <si>
    <t>Общедоступные охотничьи угодья (участок № 25)</t>
  </si>
  <si>
    <t>Общедоступные охотничьи угодья
 (участок № 26)</t>
  </si>
  <si>
    <t>Проект квот добычи охотничьих ресурсов 
на период  с 1 августа 2025 г. до 1 августа 2026 г.</t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</si>
  <si>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 xml:space="preserve"> РЫСЬ</t>
    </r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</si>
  <si>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 xml:space="preserve"> БУРЫЙ МЕДВЕДЬ</t>
    </r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</si>
  <si>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 xml:space="preserve"> ВЫДРА</t>
    </r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</si>
  <si>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 xml:space="preserve"> БАРСУК</t>
    </r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</si>
  <si>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>ПЯТНИСТЫЙ ОЛЕНЬ</t>
    </r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</si>
  <si>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>БЛАГОРОДНЫЙ ОЛЕНЬ</t>
    </r>
  </si>
  <si>
    <t xml:space="preserve">Общество с ограниченной ответственностью «Возрождение» </t>
  </si>
  <si>
    <t xml:space="preserve">Общество с ограниченной ответственностью «Гусли» </t>
  </si>
  <si>
    <t xml:space="preserve">Ивановское региональное отделение общественно-государственного объединения «Всероссийское физкультурно-спортивное общество «Динамо» </t>
  </si>
  <si>
    <t>Общедоступные охотничьи угодья
 (ООУ № 1)</t>
  </si>
  <si>
    <t>Общедоступные охотничьи угодья
 (ООУ № 2)</t>
  </si>
  <si>
    <t>Общедоступные охотничьи угодья 
(ООУ № 3)</t>
  </si>
  <si>
    <t>Общедоступные охотничьи угодья 
(ООУ № 4)</t>
  </si>
  <si>
    <t>Общедоступные охотничьи угодья 
(ООУ № 5)</t>
  </si>
  <si>
    <t>Общедоступные охотничьи угодья (ООУ № 6)</t>
  </si>
  <si>
    <t>Общедоступные охотничьи угодья (ООУ № 7)</t>
  </si>
  <si>
    <t>Общедоступные охотничьи угодья 
(ООУ № 8)</t>
  </si>
  <si>
    <t>Общедоступные охотничьи угодья 
(ООУ № 9)</t>
  </si>
  <si>
    <t>Общедоступные охотничьи угодья
 (ООУ № 10)</t>
  </si>
  <si>
    <t>Общедоступные охотничьи угодья 
(ООУ № 11)</t>
  </si>
  <si>
    <t>Общедоступные охотничьи угодья
 (ПЗОУ № 1-п)</t>
  </si>
  <si>
    <t>Общедоступные охотничьи угодья (ООУ № 12)</t>
  </si>
  <si>
    <t>Общедоступные охотничьи угодья 
(ООУ № 13)</t>
  </si>
  <si>
    <t>Общедоступные охотничьи угодья 
(ООУ № 14)</t>
  </si>
  <si>
    <t>Общедоступные охотничьи угодья
 (ПЗОУ № 2-п)</t>
  </si>
  <si>
    <t>Общедоступные охотничьи угодья 
(ООУ № 15)</t>
  </si>
  <si>
    <t>Общедоступные охотничьи угодья 
(ПЗОУ № 3-п)</t>
  </si>
  <si>
    <t>Общедоступные охотничьи угодья 
(ООУ № 16)</t>
  </si>
  <si>
    <t>Общедоступные охотничьи угодья 
(ООУ № 17)</t>
  </si>
  <si>
    <t>Общедоступные охотничьи угодья 
(ПЗОУ № 4-п)</t>
  </si>
  <si>
    <t>Общедоступные охотничьи угодья
(ООУ № 18)</t>
  </si>
  <si>
    <t>Общедоступные охотничьи угодья
 (ПЗОУ № 5-п)</t>
  </si>
  <si>
    <t>Общедоступные охотничьи угодья 
(ООУ № 19)</t>
  </si>
  <si>
    <t>Общедоступные охотничьи угодья
(ООУ № 20)</t>
  </si>
  <si>
    <t>Общедоступные охотничьи угодья 
(ООУ № 21)</t>
  </si>
  <si>
    <t>Общедоступные охотничьи угодья 
(ООУ № 22)</t>
  </si>
  <si>
    <t>Общедоступные охотничьи угодья
 (ООУ № 23)</t>
  </si>
  <si>
    <t>Общедоступные охотничьи угодья 
(ООУ № 24)</t>
  </si>
  <si>
    <t>Общедоступные охотничьи угодья
 (ПЗОУ № 6-п)</t>
  </si>
  <si>
    <t>Общедоступные охотничьи угодья (ООУ № 25)</t>
  </si>
  <si>
    <t>Общедоступные охотничьи угодья
 (ООУ № 26)</t>
  </si>
  <si>
    <t xml:space="preserve">Общество с ограниченной ответственностью «Охотничье-рыболовное хозяйство РИАТ» ОХС № 34/22-2012 от 12.01.2012 </t>
  </si>
  <si>
    <t>Общество с ограниченной ответственностью «Охотничье-рыболовное хозяйство РИАТ» ОХС № 19/20-2012 от 12.01.2012</t>
  </si>
  <si>
    <t>Общество с ограниченной ответственностью «Возрождение»</t>
  </si>
  <si>
    <r>
      <t>"_</t>
    </r>
    <r>
      <rPr>
        <u/>
        <sz val="12"/>
        <color indexed="8"/>
        <rFont val="Times New Roman"/>
        <family val="1"/>
        <charset val="204"/>
      </rPr>
      <t>_</t>
    </r>
    <r>
      <rPr>
        <sz val="12"/>
        <color indexed="8"/>
        <rFont val="Times New Roman"/>
        <family val="1"/>
        <charset val="204"/>
      </rPr>
      <t>"___</t>
    </r>
    <r>
      <rPr>
        <u/>
        <sz val="12"/>
        <color indexed="8"/>
        <rFont val="Times New Roman"/>
        <family val="1"/>
        <charset val="204"/>
      </rPr>
      <t>_</t>
    </r>
    <r>
      <rPr>
        <sz val="12"/>
        <color indexed="8"/>
        <rFont val="Times New Roman"/>
        <family val="1"/>
        <charset val="204"/>
      </rPr>
      <t>___2025 г.</t>
    </r>
  </si>
  <si>
    <r>
      <t>"_</t>
    </r>
    <r>
      <rPr>
        <u/>
        <sz val="12"/>
        <color indexed="8"/>
        <rFont val="Times New Roman"/>
        <family val="1"/>
        <charset val="204"/>
      </rPr>
      <t>__</t>
    </r>
    <r>
      <rPr>
        <sz val="12"/>
        <color indexed="8"/>
        <rFont val="Times New Roman"/>
        <family val="1"/>
        <charset val="204"/>
      </rPr>
      <t>"__</t>
    </r>
    <r>
      <rPr>
        <sz val="12"/>
        <color indexed="8"/>
        <rFont val="Times New Roman"/>
        <family val="1"/>
        <charset val="204"/>
      </rPr>
      <t>__2024 г.</t>
    </r>
  </si>
  <si>
    <t>Проект лимита добычи охотничьих ресурсов
на  период с 1 августа 2025 г. до 1 августа 2026 г.</t>
  </si>
  <si>
    <t>Пятнистый олень</t>
  </si>
  <si>
    <t>Бурый медведь</t>
  </si>
  <si>
    <t>Барсук</t>
  </si>
  <si>
    <t>Выдра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</si>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</sst>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0.00000"/>
    <numFmt numFmtId="167" formatCode="0.000"/>
    <numFmt numFmtId="168" formatCode="0.0%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4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center" vertical="justify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9" xfId="0" applyBorder="1"/>
    <xf numFmtId="165" fontId="4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" fontId="4" fillId="0" borderId="2" xfId="0" quotePrefix="1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9" fontId="4" fillId="2" borderId="1" xfId="1" applyFont="1" applyFill="1" applyBorder="1" applyAlignment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8" fontId="13" fillId="0" borderId="1" xfId="1" applyNumberFormat="1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6" fillId="0" borderId="15" xfId="0" applyFont="1" applyBorder="1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18" fillId="0" borderId="0" xfId="0" applyFont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9" fillId="0" borderId="14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Normal="100" workbookViewId="0">
      <selection activeCell="A2" sqref="A2:K2"/>
    </sheetView>
  </sheetViews>
  <sheetFormatPr defaultRowHeight="15" x14ac:dyDescent="0.25"/>
  <cols>
    <col min="1" max="1" width="6.5703125" customWidth="1"/>
    <col min="2" max="2" width="18.85546875" customWidth="1"/>
    <col min="3" max="3" width="13.28515625" customWidth="1"/>
    <col min="7" max="7" width="12.7109375" customWidth="1"/>
    <col min="9" max="9" width="11.85546875" customWidth="1"/>
    <col min="10" max="10" width="11.5703125" customWidth="1"/>
    <col min="11" max="11" width="11.85546875" customWidth="1"/>
  </cols>
  <sheetData>
    <row r="1" spans="1:16" x14ac:dyDescent="0.25">
      <c r="H1" s="59" t="s">
        <v>215</v>
      </c>
      <c r="I1" s="59"/>
      <c r="J1" s="59"/>
      <c r="K1" s="59"/>
    </row>
    <row r="2" spans="1:16" ht="35.25" customHeight="1" x14ac:dyDescent="0.3">
      <c r="A2" s="60" t="s">
        <v>210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6" ht="17.25" customHeight="1" x14ac:dyDescent="0.3">
      <c r="A3" s="60"/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6" x14ac:dyDescent="0.25">
      <c r="A4" s="63" t="s">
        <v>80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6" ht="29.25" customHeight="1" x14ac:dyDescent="0.25">
      <c r="A5" s="62" t="s">
        <v>0</v>
      </c>
      <c r="B5" s="62" t="s">
        <v>1</v>
      </c>
      <c r="C5" s="62" t="s">
        <v>2</v>
      </c>
      <c r="D5" s="62"/>
      <c r="E5" s="62"/>
      <c r="F5" s="62"/>
      <c r="G5" s="62" t="s">
        <v>3</v>
      </c>
      <c r="H5" s="62"/>
      <c r="I5" s="62"/>
      <c r="J5" s="62"/>
      <c r="K5" s="62"/>
      <c r="L5" s="1"/>
    </row>
    <row r="6" spans="1:16" ht="59.25" customHeight="1" x14ac:dyDescent="0.25">
      <c r="A6" s="62"/>
      <c r="B6" s="62"/>
      <c r="C6" s="62" t="s">
        <v>4</v>
      </c>
      <c r="D6" s="12" t="s">
        <v>5</v>
      </c>
      <c r="E6" s="12" t="s">
        <v>6</v>
      </c>
      <c r="F6" s="62" t="s">
        <v>7</v>
      </c>
      <c r="G6" s="62" t="s">
        <v>4</v>
      </c>
      <c r="H6" s="62" t="s">
        <v>8</v>
      </c>
      <c r="I6" s="62"/>
      <c r="J6" s="62"/>
      <c r="K6" s="62"/>
    </row>
    <row r="7" spans="1:16" ht="24" customHeight="1" x14ac:dyDescent="0.25">
      <c r="A7" s="62"/>
      <c r="B7" s="62"/>
      <c r="C7" s="62"/>
      <c r="D7" s="62" t="s">
        <v>9</v>
      </c>
      <c r="E7" s="62" t="s">
        <v>9</v>
      </c>
      <c r="F7" s="62"/>
      <c r="G7" s="62"/>
      <c r="H7" s="62" t="s">
        <v>9</v>
      </c>
      <c r="I7" s="62" t="s">
        <v>10</v>
      </c>
      <c r="J7" s="62" t="s">
        <v>11</v>
      </c>
      <c r="K7" s="62"/>
    </row>
    <row r="8" spans="1:16" ht="120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12" t="s">
        <v>12</v>
      </c>
      <c r="K8" s="12" t="s">
        <v>13</v>
      </c>
    </row>
    <row r="9" spans="1:16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"/>
      <c r="M9" s="1"/>
      <c r="N9" s="1"/>
      <c r="O9" s="1"/>
      <c r="P9" s="1"/>
    </row>
    <row r="10" spans="1:16" ht="15.75" x14ac:dyDescent="0.25">
      <c r="A10" s="12">
        <v>1</v>
      </c>
      <c r="B10" s="2" t="s">
        <v>82</v>
      </c>
      <c r="C10" s="18">
        <v>39</v>
      </c>
      <c r="D10" s="18">
        <v>0</v>
      </c>
      <c r="E10" s="18">
        <v>0</v>
      </c>
      <c r="F10" s="18">
        <v>0</v>
      </c>
      <c r="G10" s="18">
        <v>36</v>
      </c>
      <c r="H10" s="18">
        <v>2</v>
      </c>
      <c r="I10" s="18">
        <v>5.5</v>
      </c>
      <c r="J10" s="18"/>
      <c r="K10" s="18"/>
      <c r="L10" s="1"/>
      <c r="M10" s="1"/>
      <c r="N10" s="1"/>
      <c r="O10" s="1"/>
      <c r="P10" s="1"/>
    </row>
    <row r="11" spans="1:16" s="15" customFormat="1" ht="15.75" x14ac:dyDescent="0.25">
      <c r="A11" s="12">
        <v>2</v>
      </c>
      <c r="B11" s="2" t="s">
        <v>58</v>
      </c>
      <c r="C11" s="18">
        <v>10243</v>
      </c>
      <c r="D11" s="18">
        <v>1031</v>
      </c>
      <c r="E11" s="18">
        <v>932</v>
      </c>
      <c r="F11" s="18">
        <v>90.4</v>
      </c>
      <c r="G11" s="18">
        <v>10199</v>
      </c>
      <c r="H11" s="18">
        <v>1045</v>
      </c>
      <c r="I11" s="18">
        <v>10.199999999999999</v>
      </c>
      <c r="J11" s="18">
        <v>52</v>
      </c>
      <c r="K11" s="18">
        <v>9</v>
      </c>
      <c r="L11" s="34"/>
      <c r="M11" s="34"/>
      <c r="N11" s="34"/>
      <c r="O11" s="34"/>
      <c r="P11" s="34"/>
    </row>
    <row r="12" spans="1:16" s="15" customFormat="1" ht="15.75" x14ac:dyDescent="0.25">
      <c r="A12" s="12">
        <v>3</v>
      </c>
      <c r="B12" s="2" t="s">
        <v>211</v>
      </c>
      <c r="C12" s="18">
        <v>253</v>
      </c>
      <c r="D12" s="18">
        <v>12</v>
      </c>
      <c r="E12" s="18">
        <v>8</v>
      </c>
      <c r="F12" s="18">
        <v>67</v>
      </c>
      <c r="G12" s="18">
        <v>271</v>
      </c>
      <c r="H12" s="18">
        <v>12</v>
      </c>
      <c r="I12" s="18">
        <v>4.4000000000000004</v>
      </c>
      <c r="J12" s="18"/>
      <c r="K12" s="18"/>
      <c r="L12" s="34"/>
      <c r="M12" s="34"/>
      <c r="N12" s="34"/>
      <c r="O12" s="34"/>
      <c r="P12" s="34"/>
    </row>
    <row r="13" spans="1:16" s="15" customFormat="1" ht="15.75" x14ac:dyDescent="0.25">
      <c r="A13" s="12">
        <v>4</v>
      </c>
      <c r="B13" s="2" t="s">
        <v>212</v>
      </c>
      <c r="C13" s="18">
        <v>145</v>
      </c>
      <c r="D13" s="18">
        <v>29</v>
      </c>
      <c r="E13" s="18">
        <v>8</v>
      </c>
      <c r="F13" s="18">
        <v>28</v>
      </c>
      <c r="G13" s="18">
        <v>127</v>
      </c>
      <c r="H13" s="18">
        <v>28</v>
      </c>
      <c r="I13" s="18">
        <v>22</v>
      </c>
      <c r="J13" s="18"/>
      <c r="K13" s="18"/>
      <c r="L13" s="34"/>
      <c r="M13" s="34"/>
      <c r="N13" s="34"/>
      <c r="O13" s="34"/>
      <c r="P13" s="34"/>
    </row>
    <row r="14" spans="1:16" s="15" customFormat="1" ht="15.75" x14ac:dyDescent="0.25">
      <c r="A14" s="12">
        <v>5</v>
      </c>
      <c r="B14" s="2" t="s">
        <v>213</v>
      </c>
      <c r="C14" s="18">
        <v>437</v>
      </c>
      <c r="D14" s="18">
        <v>28</v>
      </c>
      <c r="E14" s="18">
        <v>11</v>
      </c>
      <c r="F14" s="18">
        <v>39</v>
      </c>
      <c r="G14" s="18">
        <v>481</v>
      </c>
      <c r="H14" s="18">
        <v>31</v>
      </c>
      <c r="I14" s="18">
        <v>6.4</v>
      </c>
      <c r="J14" s="18"/>
      <c r="K14" s="18"/>
      <c r="L14" s="34"/>
      <c r="M14" s="34"/>
      <c r="N14" s="34"/>
      <c r="O14" s="34"/>
      <c r="P14" s="34"/>
    </row>
    <row r="15" spans="1:16" s="15" customFormat="1" ht="15.75" x14ac:dyDescent="0.25">
      <c r="A15" s="12">
        <v>6</v>
      </c>
      <c r="B15" s="2" t="s">
        <v>214</v>
      </c>
      <c r="C15" s="18">
        <v>281</v>
      </c>
      <c r="D15" s="18">
        <v>1</v>
      </c>
      <c r="E15" s="18">
        <v>0</v>
      </c>
      <c r="F15" s="18">
        <v>0</v>
      </c>
      <c r="G15" s="18">
        <v>258</v>
      </c>
      <c r="H15" s="18">
        <v>4</v>
      </c>
      <c r="I15" s="18">
        <v>1.6</v>
      </c>
      <c r="J15" s="18"/>
      <c r="K15" s="18"/>
      <c r="L15" s="34"/>
      <c r="M15" s="34"/>
      <c r="N15" s="34"/>
      <c r="O15" s="34"/>
      <c r="P15" s="34"/>
    </row>
    <row r="16" spans="1:16" s="15" customFormat="1" ht="15.75" x14ac:dyDescent="0.25">
      <c r="A16" s="12">
        <v>7</v>
      </c>
      <c r="B16" s="2" t="s">
        <v>57</v>
      </c>
      <c r="C16" s="18">
        <v>176</v>
      </c>
      <c r="D16" s="18">
        <v>12</v>
      </c>
      <c r="E16" s="18">
        <v>5</v>
      </c>
      <c r="F16" s="18">
        <v>42</v>
      </c>
      <c r="G16" s="18">
        <v>213</v>
      </c>
      <c r="H16" s="18">
        <v>10</v>
      </c>
      <c r="I16" s="18">
        <v>4.5999999999999996</v>
      </c>
      <c r="J16" s="18"/>
      <c r="K16" s="18"/>
      <c r="L16" s="34"/>
      <c r="M16" s="34"/>
      <c r="N16" s="34"/>
      <c r="O16" s="34"/>
      <c r="P16" s="34"/>
    </row>
    <row r="17" spans="1:16" ht="21.75" customHeight="1" x14ac:dyDescent="0.25">
      <c r="A17" s="28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1"/>
      <c r="M17" s="1"/>
      <c r="N17" s="1"/>
      <c r="O17" s="1"/>
      <c r="P17" s="1"/>
    </row>
    <row r="18" spans="1:16" ht="33" customHeight="1" x14ac:dyDescent="0.25">
      <c r="A18" s="20" t="s">
        <v>62</v>
      </c>
      <c r="B18" s="21"/>
      <c r="C18" s="67" t="s">
        <v>64</v>
      </c>
      <c r="D18" s="64"/>
      <c r="E18" s="64"/>
      <c r="F18" s="64"/>
      <c r="G18" s="1"/>
      <c r="H18" s="67" t="s">
        <v>67</v>
      </c>
      <c r="I18" s="67"/>
      <c r="J18" s="68" t="s">
        <v>209</v>
      </c>
      <c r="K18" s="68"/>
      <c r="L18" s="1"/>
      <c r="M18" s="1"/>
      <c r="N18" s="1"/>
      <c r="O18" s="1"/>
      <c r="P18" s="1"/>
    </row>
    <row r="19" spans="1:16" ht="26.25" customHeight="1" x14ac:dyDescent="0.25">
      <c r="B19" s="1"/>
      <c r="C19" s="65" t="s">
        <v>63</v>
      </c>
      <c r="D19" s="66"/>
      <c r="E19" s="66"/>
      <c r="F19" s="1"/>
      <c r="G19" s="22" t="s">
        <v>65</v>
      </c>
      <c r="H19" s="69" t="s">
        <v>66</v>
      </c>
      <c r="I19" s="69"/>
      <c r="J19" s="1"/>
      <c r="K19" s="1"/>
      <c r="L19" s="1"/>
      <c r="M19" s="1"/>
      <c r="N19" s="1"/>
      <c r="O19" s="1"/>
      <c r="P19" s="1"/>
    </row>
    <row r="20" spans="1:16" x14ac:dyDescent="0.25">
      <c r="B20" s="1"/>
      <c r="C20" s="65"/>
      <c r="D20" s="66"/>
      <c r="E20" s="6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B21" s="1"/>
      <c r="C21" s="65"/>
      <c r="D21" s="66"/>
      <c r="E21" s="6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B22" s="1"/>
      <c r="C22" s="65"/>
      <c r="D22" s="66"/>
      <c r="E22" s="6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</sheetData>
  <mergeCells count="23">
    <mergeCell ref="B17:K17"/>
    <mergeCell ref="G5:K5"/>
    <mergeCell ref="G6:G8"/>
    <mergeCell ref="H7:H8"/>
    <mergeCell ref="I7:I8"/>
    <mergeCell ref="C19:E22"/>
    <mergeCell ref="C18:F18"/>
    <mergeCell ref="J18:K18"/>
    <mergeCell ref="H18:I18"/>
    <mergeCell ref="H19:I19"/>
    <mergeCell ref="H1:K1"/>
    <mergeCell ref="A2:K2"/>
    <mergeCell ref="J7:K7"/>
    <mergeCell ref="A5:A8"/>
    <mergeCell ref="B5:B8"/>
    <mergeCell ref="C6:C8"/>
    <mergeCell ref="D7:D8"/>
    <mergeCell ref="E7:E8"/>
    <mergeCell ref="F6:F8"/>
    <mergeCell ref="C5:F5"/>
    <mergeCell ref="H6:K6"/>
    <mergeCell ref="A4:K4"/>
    <mergeCell ref="A3:K3"/>
  </mergeCells>
  <phoneticPr fontId="12" type="noConversion"/>
  <printOptions horizontalCentered="1"/>
  <pageMargins left="0.70866141732283472" right="0.70866141732283472" top="0.74803149606299213" bottom="0.35433070866141736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3"/>
  <sheetViews>
    <sheetView view="pageBreakPreview" topLeftCell="A82" zoomScale="90" zoomScaleNormal="100" zoomScaleSheetLayoutView="90" workbookViewId="0">
      <selection activeCell="F91" sqref="F91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8.710937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x14ac:dyDescent="0.25">
      <c r="A1" s="67" t="s">
        <v>163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5"/>
    </row>
    <row r="2" spans="1:5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5"/>
    </row>
    <row r="3" spans="1:51" ht="15.75" x14ac:dyDescent="0.25">
      <c r="A3" s="95" t="s">
        <v>93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5"/>
    </row>
    <row r="4" spans="1:51" ht="15.75" x14ac:dyDescent="0.25">
      <c r="A4" s="95" t="s">
        <v>94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5"/>
    </row>
    <row r="5" spans="1:51" ht="9" customHeight="1" x14ac:dyDescent="0.25">
      <c r="A5" s="49"/>
      <c r="B5" s="37"/>
      <c r="C5" s="50"/>
      <c r="D5" s="50"/>
      <c r="E5" s="50"/>
      <c r="F5" s="5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"/>
    </row>
    <row r="6" spans="1:51" ht="21.75" customHeight="1" x14ac:dyDescent="0.25">
      <c r="A6" s="97" t="s">
        <v>14</v>
      </c>
      <c r="B6" s="81" t="s">
        <v>15</v>
      </c>
      <c r="C6" s="99" t="s">
        <v>79</v>
      </c>
      <c r="D6" s="97" t="s">
        <v>81</v>
      </c>
      <c r="E6" s="99"/>
      <c r="F6" s="101" t="s">
        <v>69</v>
      </c>
      <c r="G6" s="104" t="s">
        <v>2</v>
      </c>
      <c r="H6" s="105"/>
      <c r="I6" s="105"/>
      <c r="J6" s="105"/>
      <c r="K6" s="105"/>
      <c r="L6" s="105"/>
      <c r="M6" s="105"/>
      <c r="N6" s="105"/>
      <c r="O6" s="105"/>
      <c r="P6" s="106" t="s">
        <v>3</v>
      </c>
      <c r="Q6" s="107"/>
      <c r="R6" s="107"/>
      <c r="S6" s="107"/>
      <c r="T6" s="107"/>
      <c r="U6" s="107"/>
      <c r="V6" s="107"/>
      <c r="W6" s="108"/>
      <c r="X6" s="39"/>
    </row>
    <row r="7" spans="1:51" ht="50.25" customHeight="1" x14ac:dyDescent="0.25">
      <c r="A7" s="98"/>
      <c r="B7" s="81"/>
      <c r="C7" s="100"/>
      <c r="D7" s="98"/>
      <c r="E7" s="100"/>
      <c r="F7" s="102"/>
      <c r="G7" s="109" t="s">
        <v>16</v>
      </c>
      <c r="H7" s="110"/>
      <c r="I7" s="110"/>
      <c r="J7" s="110"/>
      <c r="K7" s="111"/>
      <c r="L7" s="109" t="s">
        <v>17</v>
      </c>
      <c r="M7" s="110"/>
      <c r="N7" s="110"/>
      <c r="O7" s="111"/>
      <c r="P7" s="109" t="s">
        <v>84</v>
      </c>
      <c r="Q7" s="111"/>
      <c r="R7" s="106" t="s">
        <v>22</v>
      </c>
      <c r="S7" s="107"/>
      <c r="T7" s="107"/>
      <c r="U7" s="107"/>
      <c r="V7" s="108"/>
      <c r="W7" s="35" t="s">
        <v>78</v>
      </c>
      <c r="X7" s="35"/>
    </row>
    <row r="8" spans="1:51" ht="15" customHeight="1" x14ac:dyDescent="0.25">
      <c r="A8" s="98"/>
      <c r="B8" s="81"/>
      <c r="C8" s="100"/>
      <c r="D8" s="98"/>
      <c r="E8" s="100"/>
      <c r="F8" s="102"/>
      <c r="G8" s="91" t="s">
        <v>9</v>
      </c>
      <c r="H8" s="91" t="s">
        <v>10</v>
      </c>
      <c r="I8" s="90" t="s">
        <v>18</v>
      </c>
      <c r="J8" s="90"/>
      <c r="K8" s="90"/>
      <c r="L8" s="91" t="s">
        <v>21</v>
      </c>
      <c r="M8" s="90" t="s">
        <v>18</v>
      </c>
      <c r="N8" s="90"/>
      <c r="O8" s="90"/>
      <c r="P8" s="92" t="s">
        <v>9</v>
      </c>
      <c r="Q8" s="71" t="s">
        <v>10</v>
      </c>
      <c r="R8" s="74" t="s">
        <v>9</v>
      </c>
      <c r="S8" s="74" t="s">
        <v>10</v>
      </c>
      <c r="T8" s="81" t="s">
        <v>18</v>
      </c>
      <c r="U8" s="81"/>
      <c r="V8" s="81"/>
    </row>
    <row r="9" spans="1:51" ht="52.5" customHeight="1" x14ac:dyDescent="0.25">
      <c r="A9" s="98"/>
      <c r="B9" s="81"/>
      <c r="C9" s="100"/>
      <c r="D9" s="86"/>
      <c r="E9" s="87"/>
      <c r="F9" s="102"/>
      <c r="G9" s="84"/>
      <c r="H9" s="84"/>
      <c r="I9" s="82" t="s">
        <v>12</v>
      </c>
      <c r="J9" s="83"/>
      <c r="K9" s="84" t="s">
        <v>13</v>
      </c>
      <c r="L9" s="84"/>
      <c r="M9" s="82" t="s">
        <v>12</v>
      </c>
      <c r="N9" s="83"/>
      <c r="O9" s="84" t="s">
        <v>13</v>
      </c>
      <c r="P9" s="88"/>
      <c r="Q9" s="72"/>
      <c r="R9" s="75"/>
      <c r="S9" s="75"/>
      <c r="T9" s="86" t="s">
        <v>12</v>
      </c>
      <c r="U9" s="87"/>
      <c r="V9" s="88" t="s">
        <v>13</v>
      </c>
    </row>
    <row r="10" spans="1:51" ht="123" customHeight="1" x14ac:dyDescent="0.25">
      <c r="A10" s="86"/>
      <c r="B10" s="81"/>
      <c r="C10" s="87"/>
      <c r="D10" s="3">
        <v>2024</v>
      </c>
      <c r="E10" s="3">
        <v>2025</v>
      </c>
      <c r="F10" s="103"/>
      <c r="G10" s="85"/>
      <c r="H10" s="85"/>
      <c r="I10" s="16" t="s">
        <v>19</v>
      </c>
      <c r="J10" s="16" t="s">
        <v>20</v>
      </c>
      <c r="K10" s="85"/>
      <c r="L10" s="85"/>
      <c r="M10" s="16" t="s">
        <v>19</v>
      </c>
      <c r="N10" s="16" t="s">
        <v>83</v>
      </c>
      <c r="O10" s="85"/>
      <c r="P10" s="89"/>
      <c r="Q10" s="73"/>
      <c r="R10" s="76"/>
      <c r="S10" s="76"/>
      <c r="T10" s="4" t="s">
        <v>95</v>
      </c>
      <c r="U10" s="4" t="s">
        <v>20</v>
      </c>
      <c r="V10" s="89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3">
        <v>20</v>
      </c>
      <c r="U11" s="13">
        <v>21</v>
      </c>
      <c r="V11" s="13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72" x14ac:dyDescent="0.25">
      <c r="A12" s="32">
        <v>1</v>
      </c>
      <c r="B12" s="10" t="s">
        <v>23</v>
      </c>
      <c r="C12" s="9">
        <v>20</v>
      </c>
      <c r="D12" s="6">
        <v>162</v>
      </c>
      <c r="E12" s="55">
        <v>165</v>
      </c>
      <c r="F12" s="40">
        <f t="shared" ref="F12:F73" si="0">E12/C12</f>
        <v>8.25</v>
      </c>
      <c r="G12" s="13">
        <v>19</v>
      </c>
      <c r="H12" s="13">
        <v>11.728395061728394</v>
      </c>
      <c r="I12" s="13">
        <v>0</v>
      </c>
      <c r="J12" s="13">
        <v>0</v>
      </c>
      <c r="K12" s="13">
        <v>0</v>
      </c>
      <c r="L12" s="13">
        <v>19</v>
      </c>
      <c r="M12" s="13">
        <v>2</v>
      </c>
      <c r="N12" s="13">
        <v>13</v>
      </c>
      <c r="O12" s="13">
        <v>4</v>
      </c>
      <c r="P12" s="13">
        <f>IF($F12&lt;=1,$E12*0.05,IF(AND($F12&gt;1,$F12&lt;=3),$E12*0.08,IF(AND($F12&gt;3,$F12&lt;=6),$E12*0.12,IF(AND($F12&gt;6,$F12&lt;=9),$E12*0.15,IF(AND($F12&gt;9,$F12&lt;=12),$E12*0.18,IF($F12&gt;12,$E12*0.2,0))))))</f>
        <v>24.75</v>
      </c>
      <c r="Q12" s="53">
        <f>IF($F12&lt;=1,5%,IF(AND($F12&gt;1,$F12&lt;=3),8%,IF(AND($F12&gt;3,$F12&lt;=6),12%,IF(AND($F12&gt;6,$F12&lt;=9),15%,IF(AND($F12&gt;9,$F12&lt;=12),18%,IF($F12&gt;12,20%,0))))))</f>
        <v>0.15</v>
      </c>
      <c r="R12" s="17">
        <v>19</v>
      </c>
      <c r="S12" s="54">
        <f>R12/E12</f>
        <v>0.11515151515151516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36" x14ac:dyDescent="0.25">
      <c r="A13" s="32">
        <v>2</v>
      </c>
      <c r="B13" s="10" t="s">
        <v>170</v>
      </c>
      <c r="C13" s="9">
        <v>9.8000000000000007</v>
      </c>
      <c r="D13" s="6">
        <v>61</v>
      </c>
      <c r="E13" s="55">
        <v>64</v>
      </c>
      <c r="F13" s="40">
        <f t="shared" si="0"/>
        <v>6.5306122448979584</v>
      </c>
      <c r="G13" s="13">
        <v>6</v>
      </c>
      <c r="H13" s="13">
        <v>9.8360655737704921</v>
      </c>
      <c r="I13" s="13">
        <v>0</v>
      </c>
      <c r="J13" s="13">
        <v>0</v>
      </c>
      <c r="K13" s="13">
        <v>0</v>
      </c>
      <c r="L13" s="13">
        <v>6</v>
      </c>
      <c r="M13" s="13">
        <v>0</v>
      </c>
      <c r="N13" s="13">
        <v>1</v>
      </c>
      <c r="O13" s="13">
        <v>5</v>
      </c>
      <c r="P13" s="13">
        <f t="shared" ref="P13:P75" si="1">IF($F13&lt;=1,$E13*0.05,IF(AND($F13&gt;1,$F13&lt;=3),$E13*0.08,IF(AND($F13&gt;3,$F13&lt;=6),$E13*0.12,IF(AND($F13&gt;6,$F13&lt;=9),$E13*0.15,IF(AND($F13&gt;9,$F13&lt;=12),$E13*0.18,IF($F13&gt;12,$E13*0.2,0))))))</f>
        <v>9.6</v>
      </c>
      <c r="Q13" s="53">
        <f t="shared" ref="Q13:Q75" si="2">IF($F13&lt;=1,5%,IF(AND($F13&gt;1,$F13&lt;=3),8%,IF(AND($F13&gt;3,$F13&lt;=6),12%,IF(AND($F13&gt;6,$F13&lt;=9),15%,IF(AND($F13&gt;9,$F13&lt;=12),18%,IF($F13&gt;12,20%,0))))))</f>
        <v>0.15</v>
      </c>
      <c r="R13" s="17">
        <v>6</v>
      </c>
      <c r="S13" s="54">
        <f t="shared" ref="S13:S57" si="3">R13/E13</f>
        <v>9.375E-2</v>
      </c>
      <c r="T13" s="6"/>
      <c r="U13" s="6"/>
      <c r="V13" s="6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24" x14ac:dyDescent="0.25">
      <c r="A14" s="32">
        <v>3</v>
      </c>
      <c r="B14" s="10" t="s">
        <v>171</v>
      </c>
      <c r="C14" s="9">
        <v>37</v>
      </c>
      <c r="D14" s="6">
        <v>233</v>
      </c>
      <c r="E14" s="55">
        <v>235</v>
      </c>
      <c r="F14" s="44">
        <f t="shared" si="0"/>
        <v>6.3513513513513518</v>
      </c>
      <c r="G14" s="13">
        <v>25</v>
      </c>
      <c r="H14" s="13">
        <v>10.72961373390558</v>
      </c>
      <c r="I14" s="13">
        <v>0</v>
      </c>
      <c r="J14" s="13">
        <v>0</v>
      </c>
      <c r="K14" s="13">
        <v>0</v>
      </c>
      <c r="L14" s="13">
        <v>25</v>
      </c>
      <c r="M14" s="13">
        <v>1</v>
      </c>
      <c r="N14" s="13">
        <v>18</v>
      </c>
      <c r="O14" s="13">
        <v>6</v>
      </c>
      <c r="P14" s="13">
        <f t="shared" si="1"/>
        <v>35.25</v>
      </c>
      <c r="Q14" s="53">
        <f t="shared" si="2"/>
        <v>0.15</v>
      </c>
      <c r="R14" s="17">
        <v>25</v>
      </c>
      <c r="S14" s="54">
        <f t="shared" si="3"/>
        <v>0.10638297872340426</v>
      </c>
      <c r="T14" s="6"/>
      <c r="U14" s="6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79.5" customHeight="1" x14ac:dyDescent="0.25">
      <c r="A15" s="8">
        <v>4</v>
      </c>
      <c r="B15" s="10" t="s">
        <v>172</v>
      </c>
      <c r="C15" s="9">
        <v>45.2</v>
      </c>
      <c r="D15" s="6">
        <v>282</v>
      </c>
      <c r="E15" s="55">
        <v>276</v>
      </c>
      <c r="F15" s="44">
        <f t="shared" si="0"/>
        <v>6.106194690265486</v>
      </c>
      <c r="G15" s="13">
        <v>25</v>
      </c>
      <c r="H15" s="13">
        <v>8.8652482269503547</v>
      </c>
      <c r="I15" s="13">
        <v>0</v>
      </c>
      <c r="J15" s="13">
        <v>0</v>
      </c>
      <c r="K15" s="13">
        <v>0</v>
      </c>
      <c r="L15" s="13">
        <v>21</v>
      </c>
      <c r="M15" s="13">
        <v>2</v>
      </c>
      <c r="N15" s="13">
        <v>14</v>
      </c>
      <c r="O15" s="13">
        <v>5</v>
      </c>
      <c r="P15" s="13">
        <f t="shared" si="1"/>
        <v>41.4</v>
      </c>
      <c r="Q15" s="53">
        <f t="shared" si="2"/>
        <v>0.15</v>
      </c>
      <c r="R15" s="17">
        <v>28</v>
      </c>
      <c r="S15" s="54">
        <f t="shared" si="3"/>
        <v>0.10144927536231885</v>
      </c>
      <c r="T15" s="6"/>
      <c r="U15" s="6"/>
      <c r="V15" s="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60" customHeight="1" x14ac:dyDescent="0.25">
      <c r="A16" s="42" t="s">
        <v>85</v>
      </c>
      <c r="B16" s="10" t="s">
        <v>27</v>
      </c>
      <c r="C16" s="9">
        <v>16.399999999999999</v>
      </c>
      <c r="D16" s="6">
        <v>94</v>
      </c>
      <c r="E16" s="55">
        <v>95</v>
      </c>
      <c r="F16" s="44">
        <f t="shared" si="0"/>
        <v>5.7926829268292686</v>
      </c>
      <c r="G16" s="13">
        <v>11</v>
      </c>
      <c r="H16" s="13">
        <v>11.702127659574469</v>
      </c>
      <c r="I16" s="13">
        <v>0</v>
      </c>
      <c r="J16" s="13">
        <v>0</v>
      </c>
      <c r="K16" s="13">
        <v>0</v>
      </c>
      <c r="L16" s="13">
        <v>10</v>
      </c>
      <c r="M16" s="13">
        <v>0</v>
      </c>
      <c r="N16" s="13">
        <v>8</v>
      </c>
      <c r="O16" s="13">
        <v>2</v>
      </c>
      <c r="P16" s="13">
        <f t="shared" si="1"/>
        <v>11.4</v>
      </c>
      <c r="Q16" s="53">
        <f t="shared" si="2"/>
        <v>0.12</v>
      </c>
      <c r="R16" s="17">
        <f t="shared" ref="R16:R56" si="4">ROUNDDOWN(P16,0)</f>
        <v>11</v>
      </c>
      <c r="S16" s="54">
        <f t="shared" si="3"/>
        <v>0.11578947368421053</v>
      </c>
      <c r="T16" s="6"/>
      <c r="U16" s="6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74.25" customHeight="1" x14ac:dyDescent="0.25">
      <c r="A17" s="43" t="s">
        <v>86</v>
      </c>
      <c r="B17" s="26" t="s">
        <v>206</v>
      </c>
      <c r="C17" s="9">
        <v>4.42</v>
      </c>
      <c r="D17" s="6">
        <v>21</v>
      </c>
      <c r="E17" s="55">
        <v>23</v>
      </c>
      <c r="F17" s="45">
        <f t="shared" si="0"/>
        <v>5.2036199095022626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53">
        <v>0</v>
      </c>
      <c r="R17" s="17">
        <f t="shared" si="4"/>
        <v>0</v>
      </c>
      <c r="S17" s="54">
        <f t="shared" si="3"/>
        <v>0</v>
      </c>
      <c r="T17" s="6"/>
      <c r="U17" s="6"/>
      <c r="V17" s="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60" x14ac:dyDescent="0.25">
      <c r="A18" s="43" t="s">
        <v>87</v>
      </c>
      <c r="B18" s="10" t="s">
        <v>28</v>
      </c>
      <c r="C18" s="9">
        <v>17.47</v>
      </c>
      <c r="D18" s="6">
        <v>90</v>
      </c>
      <c r="E18" s="55">
        <v>91</v>
      </c>
      <c r="F18" s="44">
        <f t="shared" si="0"/>
        <v>5.2089295935890103</v>
      </c>
      <c r="G18" s="13">
        <v>10</v>
      </c>
      <c r="H18" s="13">
        <v>11.111111111111111</v>
      </c>
      <c r="I18" s="13">
        <v>0</v>
      </c>
      <c r="J18" s="13">
        <v>0</v>
      </c>
      <c r="K18" s="13">
        <v>0</v>
      </c>
      <c r="L18" s="13">
        <v>10</v>
      </c>
      <c r="M18" s="13">
        <v>0</v>
      </c>
      <c r="N18" s="13">
        <v>8</v>
      </c>
      <c r="O18" s="13">
        <v>2</v>
      </c>
      <c r="P18" s="13">
        <f t="shared" si="1"/>
        <v>10.92</v>
      </c>
      <c r="Q18" s="53">
        <f t="shared" si="2"/>
        <v>0.12</v>
      </c>
      <c r="R18" s="17">
        <f t="shared" si="4"/>
        <v>10</v>
      </c>
      <c r="S18" s="54">
        <f t="shared" si="3"/>
        <v>0.10989010989010989</v>
      </c>
      <c r="T18" s="6"/>
      <c r="U18" s="6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76.5" customHeight="1" x14ac:dyDescent="0.25">
      <c r="A19" s="43" t="s">
        <v>88</v>
      </c>
      <c r="B19" s="10" t="s">
        <v>205</v>
      </c>
      <c r="C19" s="9">
        <v>3.65</v>
      </c>
      <c r="D19" s="6">
        <v>16</v>
      </c>
      <c r="E19" s="55">
        <v>17</v>
      </c>
      <c r="F19" s="44">
        <f t="shared" si="0"/>
        <v>4.6575342465753424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53">
        <v>0</v>
      </c>
      <c r="R19" s="17">
        <f t="shared" si="4"/>
        <v>0</v>
      </c>
      <c r="S19" s="54">
        <f t="shared" si="3"/>
        <v>0</v>
      </c>
      <c r="T19" s="6"/>
      <c r="U19" s="6"/>
      <c r="V19" s="6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36" x14ac:dyDescent="0.25">
      <c r="A20" s="8">
        <v>6</v>
      </c>
      <c r="B20" s="10" t="s">
        <v>96</v>
      </c>
      <c r="C20" s="9">
        <v>7.9</v>
      </c>
      <c r="D20" s="6">
        <v>101</v>
      </c>
      <c r="E20" s="55">
        <v>88</v>
      </c>
      <c r="F20" s="45">
        <f t="shared" si="0"/>
        <v>11.139240506329113</v>
      </c>
      <c r="G20" s="13">
        <v>9</v>
      </c>
      <c r="H20" s="13">
        <v>8.9108910891089099</v>
      </c>
      <c r="I20" s="13">
        <v>0</v>
      </c>
      <c r="J20" s="13">
        <v>0</v>
      </c>
      <c r="K20" s="13">
        <v>0</v>
      </c>
      <c r="L20" s="13">
        <v>9</v>
      </c>
      <c r="M20" s="13">
        <v>0</v>
      </c>
      <c r="N20" s="13">
        <v>6</v>
      </c>
      <c r="O20" s="13">
        <v>3</v>
      </c>
      <c r="P20" s="13">
        <f t="shared" si="1"/>
        <v>15.84</v>
      </c>
      <c r="Q20" s="53">
        <f t="shared" si="2"/>
        <v>0.18</v>
      </c>
      <c r="R20" s="17">
        <f t="shared" si="4"/>
        <v>15</v>
      </c>
      <c r="S20" s="54">
        <f t="shared" si="3"/>
        <v>0.17045454545454544</v>
      </c>
      <c r="T20" s="6"/>
      <c r="U20" s="6"/>
      <c r="V20" s="6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39" customHeight="1" x14ac:dyDescent="0.25">
      <c r="A21" s="8">
        <v>7</v>
      </c>
      <c r="B21" s="10" t="s">
        <v>70</v>
      </c>
      <c r="C21" s="9">
        <v>3.8969999999999998</v>
      </c>
      <c r="D21" s="6">
        <v>51</v>
      </c>
      <c r="E21" s="55">
        <v>45</v>
      </c>
      <c r="F21" s="36">
        <f t="shared" si="0"/>
        <v>11.547344110854503</v>
      </c>
      <c r="G21" s="13">
        <v>10</v>
      </c>
      <c r="H21" s="13">
        <v>19.607843137254903</v>
      </c>
      <c r="I21" s="13">
        <v>0</v>
      </c>
      <c r="J21" s="13">
        <v>0</v>
      </c>
      <c r="K21" s="13">
        <v>0</v>
      </c>
      <c r="L21" s="13">
        <v>10</v>
      </c>
      <c r="M21" s="13">
        <v>1</v>
      </c>
      <c r="N21" s="13">
        <v>7</v>
      </c>
      <c r="O21" s="13">
        <v>2</v>
      </c>
      <c r="P21" s="13">
        <f t="shared" si="1"/>
        <v>8.1</v>
      </c>
      <c r="Q21" s="53">
        <f t="shared" si="2"/>
        <v>0.18</v>
      </c>
      <c r="R21" s="17">
        <f t="shared" si="4"/>
        <v>8</v>
      </c>
      <c r="S21" s="54">
        <f t="shared" si="3"/>
        <v>0.17777777777777778</v>
      </c>
      <c r="T21" s="6"/>
      <c r="U21" s="6"/>
      <c r="V21" s="6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56.25" customHeight="1" x14ac:dyDescent="0.25">
      <c r="A22" s="8">
        <v>8</v>
      </c>
      <c r="B22" s="10" t="s">
        <v>29</v>
      </c>
      <c r="C22" s="9">
        <v>17.231999999999999</v>
      </c>
      <c r="D22" s="6">
        <v>204</v>
      </c>
      <c r="E22" s="55">
        <v>192</v>
      </c>
      <c r="F22" s="36">
        <f t="shared" si="0"/>
        <v>11.142061281337048</v>
      </c>
      <c r="G22" s="13">
        <v>10</v>
      </c>
      <c r="H22" s="13">
        <v>4.9019607843137258</v>
      </c>
      <c r="I22" s="13">
        <v>0</v>
      </c>
      <c r="J22" s="13">
        <v>0</v>
      </c>
      <c r="K22" s="13">
        <v>0</v>
      </c>
      <c r="L22" s="13">
        <v>10</v>
      </c>
      <c r="M22" s="13">
        <v>1</v>
      </c>
      <c r="N22" s="13">
        <v>7</v>
      </c>
      <c r="O22" s="13">
        <v>2</v>
      </c>
      <c r="P22" s="13">
        <f t="shared" si="1"/>
        <v>34.56</v>
      </c>
      <c r="Q22" s="53">
        <f t="shared" si="2"/>
        <v>0.18</v>
      </c>
      <c r="R22" s="17">
        <v>10</v>
      </c>
      <c r="S22" s="54">
        <f t="shared" si="3"/>
        <v>5.2083333333333336E-2</v>
      </c>
      <c r="T22" s="6"/>
      <c r="U22" s="6"/>
      <c r="V22" s="6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ht="45.75" customHeight="1" x14ac:dyDescent="0.25">
      <c r="A23" s="8">
        <v>9</v>
      </c>
      <c r="B23" s="10" t="s">
        <v>30</v>
      </c>
      <c r="C23" s="9">
        <v>9.8000000000000007</v>
      </c>
      <c r="D23" s="6">
        <v>75</v>
      </c>
      <c r="E23" s="55">
        <v>79</v>
      </c>
      <c r="F23" s="40">
        <f t="shared" si="0"/>
        <v>8.0612244897959187</v>
      </c>
      <c r="G23" s="13">
        <v>11</v>
      </c>
      <c r="H23" s="13">
        <v>14.666666666666666</v>
      </c>
      <c r="I23" s="13">
        <v>0</v>
      </c>
      <c r="J23" s="13">
        <v>0</v>
      </c>
      <c r="K23" s="13">
        <v>0</v>
      </c>
      <c r="L23" s="13">
        <v>11</v>
      </c>
      <c r="M23" s="13">
        <v>1</v>
      </c>
      <c r="N23" s="13">
        <v>10</v>
      </c>
      <c r="O23" s="13">
        <v>0</v>
      </c>
      <c r="P23" s="13">
        <f t="shared" si="1"/>
        <v>11.85</v>
      </c>
      <c r="Q23" s="53">
        <f t="shared" si="2"/>
        <v>0.15</v>
      </c>
      <c r="R23" s="17">
        <f t="shared" si="4"/>
        <v>11</v>
      </c>
      <c r="S23" s="54">
        <f t="shared" si="3"/>
        <v>0.13924050632911392</v>
      </c>
      <c r="T23" s="6"/>
      <c r="U23" s="6"/>
      <c r="V23" s="6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ht="24" x14ac:dyDescent="0.25">
      <c r="A24" s="8">
        <v>10</v>
      </c>
      <c r="B24" s="10" t="s">
        <v>31</v>
      </c>
      <c r="C24" s="9">
        <v>4.1079999999999997</v>
      </c>
      <c r="D24" s="6">
        <v>34</v>
      </c>
      <c r="E24" s="55">
        <v>40</v>
      </c>
      <c r="F24" s="44">
        <f t="shared" si="0"/>
        <v>9.7370983446932815</v>
      </c>
      <c r="G24" s="13">
        <v>1</v>
      </c>
      <c r="H24" s="13">
        <v>2.9411764705882351</v>
      </c>
      <c r="I24" s="13">
        <v>0</v>
      </c>
      <c r="J24" s="13">
        <v>0</v>
      </c>
      <c r="K24" s="13">
        <v>0</v>
      </c>
      <c r="L24" s="13">
        <v>1</v>
      </c>
      <c r="M24" s="13">
        <v>0</v>
      </c>
      <c r="N24" s="13">
        <v>1</v>
      </c>
      <c r="O24" s="13">
        <v>0</v>
      </c>
      <c r="P24" s="13">
        <f t="shared" si="1"/>
        <v>7.1999999999999993</v>
      </c>
      <c r="Q24" s="53">
        <f t="shared" si="2"/>
        <v>0.18</v>
      </c>
      <c r="R24" s="17">
        <v>1</v>
      </c>
      <c r="S24" s="54">
        <f t="shared" si="3"/>
        <v>2.5000000000000001E-2</v>
      </c>
      <c r="T24" s="6"/>
      <c r="U24" s="6"/>
      <c r="V24" s="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s="31" customFormat="1" ht="48" x14ac:dyDescent="0.25">
      <c r="A25" s="43" t="s">
        <v>89</v>
      </c>
      <c r="B25" s="26" t="s">
        <v>76</v>
      </c>
      <c r="C25" s="33">
        <v>13.46</v>
      </c>
      <c r="D25" s="25">
        <v>69</v>
      </c>
      <c r="E25" s="56">
        <v>65</v>
      </c>
      <c r="F25" s="44">
        <f t="shared" si="0"/>
        <v>4.829123328380386</v>
      </c>
      <c r="G25" s="13">
        <v>8</v>
      </c>
      <c r="H25" s="41">
        <v>11.594202898550725</v>
      </c>
      <c r="I25" s="13">
        <v>0</v>
      </c>
      <c r="J25" s="13">
        <v>0</v>
      </c>
      <c r="K25" s="13">
        <v>0</v>
      </c>
      <c r="L25" s="13">
        <v>3</v>
      </c>
      <c r="M25" s="13">
        <v>0</v>
      </c>
      <c r="N25" s="13">
        <v>2</v>
      </c>
      <c r="O25" s="13">
        <v>1</v>
      </c>
      <c r="P25" s="13">
        <f t="shared" si="1"/>
        <v>7.8</v>
      </c>
      <c r="Q25" s="53">
        <f t="shared" si="2"/>
        <v>0.12</v>
      </c>
      <c r="R25" s="17">
        <v>6</v>
      </c>
      <c r="S25" s="54">
        <f t="shared" si="3"/>
        <v>9.2307692307692313E-2</v>
      </c>
      <c r="T25" s="6"/>
      <c r="U25" s="6"/>
      <c r="V25" s="6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1:51" s="31" customFormat="1" ht="44.25" customHeight="1" x14ac:dyDescent="0.25">
      <c r="A26" s="43" t="s">
        <v>90</v>
      </c>
      <c r="B26" s="26" t="s">
        <v>75</v>
      </c>
      <c r="C26" s="33">
        <v>5.165</v>
      </c>
      <c r="D26" s="25">
        <v>0</v>
      </c>
      <c r="E26" s="56">
        <v>0</v>
      </c>
      <c r="F26" s="44">
        <v>0</v>
      </c>
      <c r="G26" s="13">
        <v>0</v>
      </c>
      <c r="H26" s="41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f t="shared" si="1"/>
        <v>0</v>
      </c>
      <c r="Q26" s="53">
        <f t="shared" si="2"/>
        <v>0.05</v>
      </c>
      <c r="R26" s="17">
        <f t="shared" si="4"/>
        <v>0</v>
      </c>
      <c r="S26" s="54">
        <v>0</v>
      </c>
      <c r="T26" s="6"/>
      <c r="U26" s="6"/>
      <c r="V26" s="6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1:51" ht="36" x14ac:dyDescent="0.25">
      <c r="A27" s="8">
        <v>12</v>
      </c>
      <c r="B27" s="10" t="s">
        <v>32</v>
      </c>
      <c r="C27" s="9">
        <v>25.376000000000001</v>
      </c>
      <c r="D27" s="6">
        <v>185</v>
      </c>
      <c r="E27" s="55">
        <v>158</v>
      </c>
      <c r="F27" s="44">
        <f t="shared" si="0"/>
        <v>6.2263556116015133</v>
      </c>
      <c r="G27" s="13">
        <v>18</v>
      </c>
      <c r="H27" s="13">
        <v>9.7297297297297298</v>
      </c>
      <c r="I27" s="13">
        <v>0</v>
      </c>
      <c r="J27" s="13">
        <v>0</v>
      </c>
      <c r="K27" s="13">
        <v>0</v>
      </c>
      <c r="L27" s="13">
        <v>12</v>
      </c>
      <c r="M27" s="13">
        <v>0</v>
      </c>
      <c r="N27" s="13">
        <v>8</v>
      </c>
      <c r="O27" s="13">
        <v>4</v>
      </c>
      <c r="P27" s="13">
        <f t="shared" si="1"/>
        <v>23.7</v>
      </c>
      <c r="Q27" s="53">
        <f t="shared" si="2"/>
        <v>0.15</v>
      </c>
      <c r="R27" s="17">
        <v>18</v>
      </c>
      <c r="S27" s="54">
        <f t="shared" si="3"/>
        <v>0.11392405063291139</v>
      </c>
      <c r="T27" s="6"/>
      <c r="U27" s="6"/>
      <c r="V27" s="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24" x14ac:dyDescent="0.25">
      <c r="A28" s="8">
        <v>13</v>
      </c>
      <c r="B28" s="10" t="s">
        <v>33</v>
      </c>
      <c r="C28" s="9">
        <v>17.8</v>
      </c>
      <c r="D28" s="6">
        <v>106</v>
      </c>
      <c r="E28" s="55">
        <v>107</v>
      </c>
      <c r="F28" s="44">
        <f t="shared" si="0"/>
        <v>6.0112359550561791</v>
      </c>
      <c r="G28" s="13">
        <v>12</v>
      </c>
      <c r="H28" s="13">
        <v>11.320754716981133</v>
      </c>
      <c r="I28" s="13">
        <v>0</v>
      </c>
      <c r="J28" s="13">
        <v>0</v>
      </c>
      <c r="K28" s="13">
        <v>0</v>
      </c>
      <c r="L28" s="13">
        <v>12</v>
      </c>
      <c r="M28" s="13">
        <v>0</v>
      </c>
      <c r="N28" s="13">
        <v>9</v>
      </c>
      <c r="O28" s="13">
        <v>3</v>
      </c>
      <c r="P28" s="13">
        <f t="shared" si="1"/>
        <v>16.05</v>
      </c>
      <c r="Q28" s="53">
        <f t="shared" si="2"/>
        <v>0.15</v>
      </c>
      <c r="R28" s="17">
        <v>12</v>
      </c>
      <c r="S28" s="54">
        <f t="shared" si="3"/>
        <v>0.11214953271028037</v>
      </c>
      <c r="T28" s="6"/>
      <c r="U28" s="6"/>
      <c r="V28" s="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ht="24" x14ac:dyDescent="0.25">
      <c r="A29" s="8">
        <v>14</v>
      </c>
      <c r="B29" s="10" t="s">
        <v>34</v>
      </c>
      <c r="C29" s="9">
        <v>11.77</v>
      </c>
      <c r="D29" s="6">
        <v>166</v>
      </c>
      <c r="E29" s="55">
        <v>155</v>
      </c>
      <c r="F29" s="44">
        <f t="shared" si="0"/>
        <v>13.169073916737469</v>
      </c>
      <c r="G29" s="13">
        <v>33</v>
      </c>
      <c r="H29" s="13">
        <v>19.879518072289155</v>
      </c>
      <c r="I29" s="13">
        <v>0</v>
      </c>
      <c r="J29" s="13">
        <v>0</v>
      </c>
      <c r="K29" s="13">
        <v>0</v>
      </c>
      <c r="L29" s="13">
        <v>28</v>
      </c>
      <c r="M29" s="13">
        <v>4</v>
      </c>
      <c r="N29" s="13">
        <v>16</v>
      </c>
      <c r="O29" s="13">
        <v>8</v>
      </c>
      <c r="P29" s="13">
        <f t="shared" si="1"/>
        <v>31</v>
      </c>
      <c r="Q29" s="53">
        <f t="shared" si="2"/>
        <v>0.2</v>
      </c>
      <c r="R29" s="17">
        <f t="shared" si="4"/>
        <v>31</v>
      </c>
      <c r="S29" s="54">
        <f t="shared" si="3"/>
        <v>0.2</v>
      </c>
      <c r="T29" s="6"/>
      <c r="U29" s="6"/>
      <c r="V29" s="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</row>
    <row r="30" spans="1:51" ht="48" x14ac:dyDescent="0.25">
      <c r="A30" s="8">
        <v>15</v>
      </c>
      <c r="B30" s="10" t="s">
        <v>35</v>
      </c>
      <c r="C30" s="9">
        <v>11.08</v>
      </c>
      <c r="D30" s="6">
        <v>80</v>
      </c>
      <c r="E30" s="55">
        <v>90</v>
      </c>
      <c r="F30" s="44">
        <f t="shared" si="0"/>
        <v>8.1227436823104693</v>
      </c>
      <c r="G30" s="13">
        <v>12</v>
      </c>
      <c r="H30" s="13">
        <v>15</v>
      </c>
      <c r="I30" s="13">
        <v>0</v>
      </c>
      <c r="J30" s="13">
        <v>0</v>
      </c>
      <c r="K30" s="13">
        <v>0</v>
      </c>
      <c r="L30" s="13">
        <v>10</v>
      </c>
      <c r="M30" s="13">
        <v>1</v>
      </c>
      <c r="N30" s="13">
        <v>8</v>
      </c>
      <c r="O30" s="13">
        <v>1</v>
      </c>
      <c r="P30" s="13">
        <f t="shared" si="1"/>
        <v>13.5</v>
      </c>
      <c r="Q30" s="53">
        <f t="shared" si="2"/>
        <v>0.15</v>
      </c>
      <c r="R30" s="17">
        <v>12</v>
      </c>
      <c r="S30" s="54">
        <f t="shared" si="3"/>
        <v>0.13333333333333333</v>
      </c>
      <c r="T30" s="6"/>
      <c r="U30" s="6"/>
      <c r="V30" s="6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51" ht="48" customHeight="1" x14ac:dyDescent="0.25">
      <c r="A31" s="8">
        <v>16</v>
      </c>
      <c r="B31" s="10" t="s">
        <v>36</v>
      </c>
      <c r="C31" s="9">
        <v>24.7</v>
      </c>
      <c r="D31" s="6">
        <v>271</v>
      </c>
      <c r="E31" s="55">
        <v>229</v>
      </c>
      <c r="F31" s="44">
        <f t="shared" si="0"/>
        <v>9.2712550607287447</v>
      </c>
      <c r="G31" s="13">
        <v>24</v>
      </c>
      <c r="H31" s="13">
        <v>8.8560885608856079</v>
      </c>
      <c r="I31" s="13">
        <v>0</v>
      </c>
      <c r="J31" s="13">
        <v>0</v>
      </c>
      <c r="K31" s="13">
        <v>0</v>
      </c>
      <c r="L31" s="13">
        <v>22</v>
      </c>
      <c r="M31" s="13">
        <v>1</v>
      </c>
      <c r="N31" s="13">
        <v>17</v>
      </c>
      <c r="O31" s="13">
        <v>4</v>
      </c>
      <c r="P31" s="13">
        <f t="shared" si="1"/>
        <v>41.22</v>
      </c>
      <c r="Q31" s="53">
        <f t="shared" si="2"/>
        <v>0.18</v>
      </c>
      <c r="R31" s="17">
        <v>24</v>
      </c>
      <c r="S31" s="54">
        <f t="shared" si="3"/>
        <v>0.10480349344978165</v>
      </c>
      <c r="T31" s="6"/>
      <c r="U31" s="6"/>
      <c r="V31" s="6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48" x14ac:dyDescent="0.25">
      <c r="A32" s="8">
        <v>17</v>
      </c>
      <c r="B32" s="10" t="s">
        <v>37</v>
      </c>
      <c r="C32" s="9">
        <v>12.089</v>
      </c>
      <c r="D32" s="6">
        <v>112</v>
      </c>
      <c r="E32" s="55">
        <v>103</v>
      </c>
      <c r="F32" s="44">
        <f t="shared" si="0"/>
        <v>8.5201422781040606</v>
      </c>
      <c r="G32" s="13">
        <v>8</v>
      </c>
      <c r="H32" s="13">
        <v>7.1428571428571423</v>
      </c>
      <c r="I32" s="13">
        <v>0</v>
      </c>
      <c r="J32" s="13">
        <v>0</v>
      </c>
      <c r="K32" s="13">
        <v>0</v>
      </c>
      <c r="L32" s="13">
        <v>8</v>
      </c>
      <c r="M32" s="13">
        <v>0</v>
      </c>
      <c r="N32" s="13">
        <v>7</v>
      </c>
      <c r="O32" s="13">
        <v>1</v>
      </c>
      <c r="P32" s="13">
        <f t="shared" si="1"/>
        <v>15.45</v>
      </c>
      <c r="Q32" s="53">
        <f t="shared" si="2"/>
        <v>0.15</v>
      </c>
      <c r="R32" s="17">
        <v>8</v>
      </c>
      <c r="S32" s="54">
        <f t="shared" si="3"/>
        <v>7.7669902912621352E-2</v>
      </c>
      <c r="T32" s="6"/>
      <c r="U32" s="6"/>
      <c r="V32" s="6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45.75" customHeight="1" x14ac:dyDescent="0.25">
      <c r="A33" s="8">
        <v>18</v>
      </c>
      <c r="B33" s="10" t="s">
        <v>38</v>
      </c>
      <c r="C33" s="9">
        <v>12.076000000000001</v>
      </c>
      <c r="D33" s="6">
        <v>82</v>
      </c>
      <c r="E33" s="55">
        <v>89</v>
      </c>
      <c r="F33" s="44">
        <f t="shared" si="0"/>
        <v>7.3699900629347459</v>
      </c>
      <c r="G33" s="13">
        <v>9</v>
      </c>
      <c r="H33" s="13">
        <v>10.975609756097562</v>
      </c>
      <c r="I33" s="13">
        <v>0</v>
      </c>
      <c r="J33" s="13">
        <v>0</v>
      </c>
      <c r="K33" s="13">
        <v>0</v>
      </c>
      <c r="L33" s="13">
        <v>9</v>
      </c>
      <c r="M33" s="13">
        <v>1</v>
      </c>
      <c r="N33" s="13">
        <v>8</v>
      </c>
      <c r="O33" s="13">
        <v>0</v>
      </c>
      <c r="P33" s="13">
        <f t="shared" si="1"/>
        <v>13.35</v>
      </c>
      <c r="Q33" s="53">
        <f t="shared" si="2"/>
        <v>0.15</v>
      </c>
      <c r="R33" s="17">
        <v>10</v>
      </c>
      <c r="S33" s="54">
        <f t="shared" si="3"/>
        <v>0.11235955056179775</v>
      </c>
      <c r="T33" s="6"/>
      <c r="U33" s="6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60.75" customHeight="1" x14ac:dyDescent="0.25">
      <c r="A34" s="43" t="s">
        <v>91</v>
      </c>
      <c r="B34" s="10" t="s">
        <v>71</v>
      </c>
      <c r="C34" s="9">
        <v>5.2629999999999999</v>
      </c>
      <c r="D34" s="6">
        <v>58</v>
      </c>
      <c r="E34" s="55">
        <v>58</v>
      </c>
      <c r="F34" s="44">
        <f t="shared" si="0"/>
        <v>11.020330609918298</v>
      </c>
      <c r="G34" s="13">
        <v>10</v>
      </c>
      <c r="H34" s="13">
        <v>17.241379310344829</v>
      </c>
      <c r="I34" s="13">
        <v>0</v>
      </c>
      <c r="J34" s="13">
        <v>0</v>
      </c>
      <c r="K34" s="13">
        <v>0</v>
      </c>
      <c r="L34" s="13">
        <v>10</v>
      </c>
      <c r="M34" s="13">
        <v>1</v>
      </c>
      <c r="N34" s="13">
        <v>6</v>
      </c>
      <c r="O34" s="13">
        <v>3</v>
      </c>
      <c r="P34" s="13">
        <f t="shared" si="1"/>
        <v>10.44</v>
      </c>
      <c r="Q34" s="53">
        <f t="shared" si="2"/>
        <v>0.18</v>
      </c>
      <c r="R34" s="17">
        <f t="shared" si="4"/>
        <v>10</v>
      </c>
      <c r="S34" s="54">
        <f t="shared" si="3"/>
        <v>0.17241379310344829</v>
      </c>
      <c r="T34" s="6"/>
      <c r="U34" s="6"/>
      <c r="V34" s="6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49.5" customHeight="1" x14ac:dyDescent="0.25">
      <c r="A35" s="43" t="s">
        <v>92</v>
      </c>
      <c r="B35" s="10" t="s">
        <v>72</v>
      </c>
      <c r="C35" s="9">
        <v>11.74</v>
      </c>
      <c r="D35" s="6">
        <v>100</v>
      </c>
      <c r="E35" s="55">
        <v>84</v>
      </c>
      <c r="F35" s="44">
        <f t="shared" si="0"/>
        <v>7.1550255536626919</v>
      </c>
      <c r="G35" s="13">
        <v>15</v>
      </c>
      <c r="H35" s="13">
        <v>15</v>
      </c>
      <c r="I35" s="13">
        <v>0</v>
      </c>
      <c r="J35" s="13">
        <v>0</v>
      </c>
      <c r="K35" s="13">
        <v>0</v>
      </c>
      <c r="L35" s="13">
        <v>15</v>
      </c>
      <c r="M35" s="13">
        <v>2</v>
      </c>
      <c r="N35" s="13">
        <v>9</v>
      </c>
      <c r="O35" s="13">
        <v>4</v>
      </c>
      <c r="P35" s="13">
        <f t="shared" si="1"/>
        <v>12.6</v>
      </c>
      <c r="Q35" s="53">
        <f t="shared" si="2"/>
        <v>0.15</v>
      </c>
      <c r="R35" s="17">
        <v>10</v>
      </c>
      <c r="S35" s="54">
        <f t="shared" si="3"/>
        <v>0.11904761904761904</v>
      </c>
      <c r="T35" s="6"/>
      <c r="U35" s="6"/>
      <c r="V35" s="6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36" x14ac:dyDescent="0.25">
      <c r="A36" s="8">
        <v>20</v>
      </c>
      <c r="B36" s="10" t="s">
        <v>39</v>
      </c>
      <c r="C36" s="9">
        <v>21.366</v>
      </c>
      <c r="D36" s="6">
        <v>126</v>
      </c>
      <c r="E36" s="55">
        <v>136</v>
      </c>
      <c r="F36" s="44">
        <f t="shared" si="0"/>
        <v>6.3652532060282692</v>
      </c>
      <c r="G36" s="13">
        <v>13</v>
      </c>
      <c r="H36" s="13">
        <v>10.317460317460316</v>
      </c>
      <c r="I36" s="13">
        <v>0</v>
      </c>
      <c r="J36" s="13">
        <v>0</v>
      </c>
      <c r="K36" s="13">
        <v>0</v>
      </c>
      <c r="L36" s="13">
        <v>13</v>
      </c>
      <c r="M36" s="13">
        <v>1</v>
      </c>
      <c r="N36" s="13">
        <v>9</v>
      </c>
      <c r="O36" s="13">
        <v>3</v>
      </c>
      <c r="P36" s="13">
        <f t="shared" si="1"/>
        <v>20.399999999999999</v>
      </c>
      <c r="Q36" s="53">
        <f t="shared" si="2"/>
        <v>0.15</v>
      </c>
      <c r="R36" s="17">
        <v>13</v>
      </c>
      <c r="S36" s="54">
        <f t="shared" si="3"/>
        <v>9.5588235294117641E-2</v>
      </c>
      <c r="T36" s="6"/>
      <c r="U36" s="6"/>
      <c r="V36" s="6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60" x14ac:dyDescent="0.25">
      <c r="A37" s="8">
        <v>21</v>
      </c>
      <c r="B37" s="10" t="s">
        <v>40</v>
      </c>
      <c r="C37" s="9">
        <v>37.362000000000002</v>
      </c>
      <c r="D37" s="6">
        <v>257</v>
      </c>
      <c r="E37" s="55">
        <v>233</v>
      </c>
      <c r="F37" s="44">
        <f t="shared" si="0"/>
        <v>6.2362828542369249</v>
      </c>
      <c r="G37" s="13">
        <v>15</v>
      </c>
      <c r="H37" s="13">
        <v>5.836575875486381</v>
      </c>
      <c r="I37" s="13">
        <v>0</v>
      </c>
      <c r="J37" s="13">
        <v>0</v>
      </c>
      <c r="K37" s="13">
        <v>0</v>
      </c>
      <c r="L37" s="13">
        <v>15</v>
      </c>
      <c r="M37" s="13">
        <v>0</v>
      </c>
      <c r="N37" s="13">
        <v>12</v>
      </c>
      <c r="O37" s="13">
        <v>3</v>
      </c>
      <c r="P37" s="13">
        <f t="shared" si="1"/>
        <v>34.949999999999996</v>
      </c>
      <c r="Q37" s="53">
        <f t="shared" si="2"/>
        <v>0.15</v>
      </c>
      <c r="R37" s="17">
        <v>15</v>
      </c>
      <c r="S37" s="54">
        <f t="shared" si="3"/>
        <v>6.4377682403433473E-2</v>
      </c>
      <c r="T37" s="6"/>
      <c r="U37" s="6"/>
      <c r="V37" s="6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48" x14ac:dyDescent="0.25">
      <c r="A38" s="8">
        <v>22</v>
      </c>
      <c r="B38" s="10" t="s">
        <v>41</v>
      </c>
      <c r="C38" s="9">
        <v>49.816000000000003</v>
      </c>
      <c r="D38" s="6">
        <v>288</v>
      </c>
      <c r="E38" s="55">
        <v>292</v>
      </c>
      <c r="F38" s="44">
        <f t="shared" si="0"/>
        <v>5.861570579733419</v>
      </c>
      <c r="G38" s="13">
        <v>23</v>
      </c>
      <c r="H38" s="13">
        <v>7.9861111111111107</v>
      </c>
      <c r="I38" s="13">
        <v>0</v>
      </c>
      <c r="J38" s="13">
        <v>0</v>
      </c>
      <c r="K38" s="13">
        <v>0</v>
      </c>
      <c r="L38" s="13">
        <v>20</v>
      </c>
      <c r="M38" s="13">
        <v>3</v>
      </c>
      <c r="N38" s="13">
        <v>12</v>
      </c>
      <c r="O38" s="13">
        <v>5</v>
      </c>
      <c r="P38" s="13">
        <f t="shared" si="1"/>
        <v>35.04</v>
      </c>
      <c r="Q38" s="53">
        <f t="shared" si="2"/>
        <v>0.12</v>
      </c>
      <c r="R38" s="17">
        <v>23</v>
      </c>
      <c r="S38" s="54">
        <f t="shared" si="3"/>
        <v>7.8767123287671229E-2</v>
      </c>
      <c r="T38" s="6"/>
      <c r="U38" s="6"/>
      <c r="V38" s="6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60" x14ac:dyDescent="0.25">
      <c r="A39" s="8">
        <v>23</v>
      </c>
      <c r="B39" s="10" t="s">
        <v>42</v>
      </c>
      <c r="C39" s="9">
        <v>23.972000000000001</v>
      </c>
      <c r="D39" s="6">
        <v>182</v>
      </c>
      <c r="E39" s="55">
        <v>203</v>
      </c>
      <c r="F39" s="44">
        <f t="shared" si="0"/>
        <v>8.4682129150675785</v>
      </c>
      <c r="G39" s="13">
        <v>18</v>
      </c>
      <c r="H39" s="13">
        <v>9.8901098901098905</v>
      </c>
      <c r="I39" s="13">
        <v>0</v>
      </c>
      <c r="J39" s="13">
        <v>0</v>
      </c>
      <c r="K39" s="13">
        <v>0</v>
      </c>
      <c r="L39" s="13">
        <v>18</v>
      </c>
      <c r="M39" s="13">
        <v>0</v>
      </c>
      <c r="N39" s="13">
        <v>15</v>
      </c>
      <c r="O39" s="13">
        <v>3</v>
      </c>
      <c r="P39" s="13">
        <f t="shared" si="1"/>
        <v>30.45</v>
      </c>
      <c r="Q39" s="53">
        <f t="shared" si="2"/>
        <v>0.15</v>
      </c>
      <c r="R39" s="17">
        <v>20</v>
      </c>
      <c r="S39" s="54">
        <f t="shared" si="3"/>
        <v>9.8522167487684734E-2</v>
      </c>
      <c r="T39" s="6"/>
      <c r="U39" s="6"/>
      <c r="V39" s="6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48" x14ac:dyDescent="0.25">
      <c r="A40" s="8">
        <v>24</v>
      </c>
      <c r="B40" s="10" t="s">
        <v>43</v>
      </c>
      <c r="C40" s="9">
        <v>31.5</v>
      </c>
      <c r="D40" s="6">
        <v>154</v>
      </c>
      <c r="E40" s="55">
        <v>154</v>
      </c>
      <c r="F40" s="44">
        <f t="shared" si="0"/>
        <v>4.8888888888888893</v>
      </c>
      <c r="G40" s="13">
        <v>18</v>
      </c>
      <c r="H40" s="13">
        <v>11.688311688311687</v>
      </c>
      <c r="I40" s="13">
        <v>0</v>
      </c>
      <c r="J40" s="13">
        <v>0</v>
      </c>
      <c r="K40" s="13">
        <v>0</v>
      </c>
      <c r="L40" s="13">
        <v>18</v>
      </c>
      <c r="M40" s="13">
        <v>0</v>
      </c>
      <c r="N40" s="13">
        <v>18</v>
      </c>
      <c r="O40" s="13">
        <v>0</v>
      </c>
      <c r="P40" s="13">
        <f t="shared" si="1"/>
        <v>18.48</v>
      </c>
      <c r="Q40" s="53">
        <f t="shared" si="2"/>
        <v>0.12</v>
      </c>
      <c r="R40" s="17">
        <f t="shared" si="4"/>
        <v>18</v>
      </c>
      <c r="S40" s="54">
        <f t="shared" si="3"/>
        <v>0.11688311688311688</v>
      </c>
      <c r="T40" s="6"/>
      <c r="U40" s="6"/>
      <c r="V40" s="6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48" x14ac:dyDescent="0.25">
      <c r="A41" s="8">
        <v>25</v>
      </c>
      <c r="B41" s="10" t="s">
        <v>44</v>
      </c>
      <c r="C41" s="9">
        <v>38.970999999999997</v>
      </c>
      <c r="D41" s="6">
        <v>364</v>
      </c>
      <c r="E41" s="55">
        <v>327</v>
      </c>
      <c r="F41" s="44">
        <f t="shared" si="0"/>
        <v>8.390854738138616</v>
      </c>
      <c r="G41" s="13">
        <v>23</v>
      </c>
      <c r="H41" s="13">
        <v>6.3186813186813184</v>
      </c>
      <c r="I41" s="13">
        <v>0</v>
      </c>
      <c r="J41" s="13">
        <v>0</v>
      </c>
      <c r="K41" s="13">
        <v>0</v>
      </c>
      <c r="L41" s="13">
        <v>23</v>
      </c>
      <c r="M41" s="13">
        <v>1</v>
      </c>
      <c r="N41" s="13">
        <v>18</v>
      </c>
      <c r="O41" s="13">
        <v>4</v>
      </c>
      <c r="P41" s="13">
        <f t="shared" si="1"/>
        <v>49.05</v>
      </c>
      <c r="Q41" s="53">
        <f t="shared" si="2"/>
        <v>0.15</v>
      </c>
      <c r="R41" s="17">
        <v>23</v>
      </c>
      <c r="S41" s="54">
        <f t="shared" si="3"/>
        <v>7.0336391437308868E-2</v>
      </c>
      <c r="T41" s="6"/>
      <c r="U41" s="6"/>
      <c r="V41" s="6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60" x14ac:dyDescent="0.25">
      <c r="A42" s="8">
        <v>26</v>
      </c>
      <c r="B42" s="26" t="s">
        <v>45</v>
      </c>
      <c r="C42" s="9">
        <v>59.8</v>
      </c>
      <c r="D42" s="6">
        <v>238</v>
      </c>
      <c r="E42" s="55">
        <v>252</v>
      </c>
      <c r="F42" s="44">
        <f t="shared" si="0"/>
        <v>4.2140468227424748</v>
      </c>
      <c r="G42" s="13">
        <v>28</v>
      </c>
      <c r="H42" s="13">
        <v>11.76470588235294</v>
      </c>
      <c r="I42" s="13">
        <v>0</v>
      </c>
      <c r="J42" s="13">
        <v>0</v>
      </c>
      <c r="K42" s="13">
        <v>0</v>
      </c>
      <c r="L42" s="13">
        <v>28</v>
      </c>
      <c r="M42" s="13">
        <v>4</v>
      </c>
      <c r="N42" s="13">
        <v>18</v>
      </c>
      <c r="O42" s="13">
        <v>6</v>
      </c>
      <c r="P42" s="13">
        <f t="shared" si="1"/>
        <v>30.24</v>
      </c>
      <c r="Q42" s="53">
        <f t="shared" si="2"/>
        <v>0.12</v>
      </c>
      <c r="R42" s="17">
        <f t="shared" si="4"/>
        <v>30</v>
      </c>
      <c r="S42" s="54">
        <f t="shared" si="3"/>
        <v>0.11904761904761904</v>
      </c>
      <c r="T42" s="6"/>
      <c r="U42" s="6"/>
      <c r="V42" s="6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60" x14ac:dyDescent="0.25">
      <c r="A43" s="8">
        <v>27</v>
      </c>
      <c r="B43" s="10" t="s">
        <v>46</v>
      </c>
      <c r="C43" s="9">
        <v>28.702000000000002</v>
      </c>
      <c r="D43" s="6">
        <v>211</v>
      </c>
      <c r="E43" s="55">
        <v>217</v>
      </c>
      <c r="F43" s="44">
        <f t="shared" si="0"/>
        <v>7.5604487492160821</v>
      </c>
      <c r="G43" s="13">
        <v>7</v>
      </c>
      <c r="H43" s="13">
        <v>3.3175355450236967</v>
      </c>
      <c r="I43" s="13">
        <v>0</v>
      </c>
      <c r="J43" s="13">
        <v>0</v>
      </c>
      <c r="K43" s="13">
        <v>0</v>
      </c>
      <c r="L43" s="13">
        <v>7</v>
      </c>
      <c r="M43" s="13">
        <v>0</v>
      </c>
      <c r="N43" s="13">
        <v>6</v>
      </c>
      <c r="O43" s="13">
        <v>1</v>
      </c>
      <c r="P43" s="13">
        <f t="shared" si="1"/>
        <v>32.549999999999997</v>
      </c>
      <c r="Q43" s="53">
        <f t="shared" si="2"/>
        <v>0.15</v>
      </c>
      <c r="R43" s="17">
        <v>7</v>
      </c>
      <c r="S43" s="54">
        <f t="shared" si="3"/>
        <v>3.2258064516129031E-2</v>
      </c>
      <c r="T43" s="6"/>
      <c r="U43" s="6"/>
      <c r="V43" s="6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48" x14ac:dyDescent="0.25">
      <c r="A44" s="8">
        <v>28</v>
      </c>
      <c r="B44" s="10" t="s">
        <v>47</v>
      </c>
      <c r="C44" s="9">
        <v>27.7</v>
      </c>
      <c r="D44" s="6">
        <v>155</v>
      </c>
      <c r="E44" s="55">
        <v>148</v>
      </c>
      <c r="F44" s="44">
        <f t="shared" si="0"/>
        <v>5.3429602888086647</v>
      </c>
      <c r="G44" s="13">
        <v>18</v>
      </c>
      <c r="H44" s="13">
        <v>11.612903225806452</v>
      </c>
      <c r="I44" s="13">
        <v>0</v>
      </c>
      <c r="J44" s="13">
        <v>0</v>
      </c>
      <c r="K44" s="13">
        <v>0</v>
      </c>
      <c r="L44" s="13">
        <v>18</v>
      </c>
      <c r="M44" s="13">
        <v>0</v>
      </c>
      <c r="N44" s="13">
        <v>14</v>
      </c>
      <c r="O44" s="13">
        <v>4</v>
      </c>
      <c r="P44" s="13">
        <f t="shared" si="1"/>
        <v>17.759999999999998</v>
      </c>
      <c r="Q44" s="53">
        <f t="shared" si="2"/>
        <v>0.12</v>
      </c>
      <c r="R44" s="17">
        <f t="shared" si="4"/>
        <v>17</v>
      </c>
      <c r="S44" s="54">
        <f t="shared" si="3"/>
        <v>0.11486486486486487</v>
      </c>
      <c r="T44" s="6"/>
      <c r="U44" s="6"/>
      <c r="V44" s="6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s="15" customFormat="1" ht="48" x14ac:dyDescent="0.25">
      <c r="A45" s="8">
        <v>29</v>
      </c>
      <c r="B45" s="10" t="s">
        <v>48</v>
      </c>
      <c r="C45" s="9">
        <v>41.25</v>
      </c>
      <c r="D45" s="13">
        <v>209</v>
      </c>
      <c r="E45" s="55">
        <v>215</v>
      </c>
      <c r="F45" s="44">
        <f t="shared" si="0"/>
        <v>5.2121212121212119</v>
      </c>
      <c r="G45" s="13">
        <v>22</v>
      </c>
      <c r="H45" s="13">
        <v>10.526315789473683</v>
      </c>
      <c r="I45" s="13">
        <v>0</v>
      </c>
      <c r="J45" s="13">
        <v>0</v>
      </c>
      <c r="K45" s="13">
        <v>0</v>
      </c>
      <c r="L45" s="13">
        <v>22</v>
      </c>
      <c r="M45" s="13">
        <v>1</v>
      </c>
      <c r="N45" s="13">
        <v>20</v>
      </c>
      <c r="O45" s="13">
        <v>1</v>
      </c>
      <c r="P45" s="13">
        <f t="shared" si="1"/>
        <v>25.8</v>
      </c>
      <c r="Q45" s="53">
        <f t="shared" si="2"/>
        <v>0.12</v>
      </c>
      <c r="R45" s="17">
        <v>22</v>
      </c>
      <c r="S45" s="54">
        <f t="shared" si="3"/>
        <v>0.10232558139534884</v>
      </c>
      <c r="T45" s="6"/>
      <c r="U45" s="6"/>
      <c r="V45" s="6"/>
      <c r="W45" s="14"/>
      <c r="X45" s="7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</row>
    <row r="46" spans="1:51" ht="60" x14ac:dyDescent="0.25">
      <c r="A46" s="8">
        <v>30</v>
      </c>
      <c r="B46" s="10" t="s">
        <v>49</v>
      </c>
      <c r="C46" s="9">
        <v>41.254199999999997</v>
      </c>
      <c r="D46" s="6">
        <v>292</v>
      </c>
      <c r="E46" s="55">
        <v>333</v>
      </c>
      <c r="F46" s="44">
        <f t="shared" si="0"/>
        <v>8.071905405995027</v>
      </c>
      <c r="G46" s="13">
        <v>29</v>
      </c>
      <c r="H46" s="13">
        <v>9.9315068493150687</v>
      </c>
      <c r="I46" s="13">
        <v>0</v>
      </c>
      <c r="J46" s="13">
        <v>0</v>
      </c>
      <c r="K46" s="13">
        <v>0</v>
      </c>
      <c r="L46" s="13">
        <v>29</v>
      </c>
      <c r="M46" s="13">
        <v>3</v>
      </c>
      <c r="N46" s="13">
        <v>14</v>
      </c>
      <c r="O46" s="13">
        <v>12</v>
      </c>
      <c r="P46" s="13">
        <f t="shared" si="1"/>
        <v>49.949999999999996</v>
      </c>
      <c r="Q46" s="53">
        <f t="shared" si="2"/>
        <v>0.15</v>
      </c>
      <c r="R46" s="17">
        <v>39</v>
      </c>
      <c r="S46" s="54">
        <f t="shared" si="3"/>
        <v>0.11711711711711711</v>
      </c>
      <c r="T46" s="6"/>
      <c r="U46" s="6"/>
      <c r="V46" s="6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60" x14ac:dyDescent="0.25">
      <c r="A47" s="8">
        <v>31</v>
      </c>
      <c r="B47" s="10" t="s">
        <v>50</v>
      </c>
      <c r="C47" s="9">
        <v>45.048999999999999</v>
      </c>
      <c r="D47" s="6">
        <v>224</v>
      </c>
      <c r="E47" s="55">
        <v>241</v>
      </c>
      <c r="F47" s="44">
        <f t="shared" si="0"/>
        <v>5.3497302936802154</v>
      </c>
      <c r="G47" s="13">
        <v>26</v>
      </c>
      <c r="H47" s="13">
        <v>11.607142857142858</v>
      </c>
      <c r="I47" s="13">
        <v>0</v>
      </c>
      <c r="J47" s="13">
        <v>0</v>
      </c>
      <c r="K47" s="13">
        <v>0</v>
      </c>
      <c r="L47" s="13">
        <v>26</v>
      </c>
      <c r="M47" s="13">
        <v>2</v>
      </c>
      <c r="N47" s="13">
        <v>18</v>
      </c>
      <c r="O47" s="13">
        <v>6</v>
      </c>
      <c r="P47" s="13">
        <f t="shared" si="1"/>
        <v>28.919999999999998</v>
      </c>
      <c r="Q47" s="53">
        <f t="shared" si="2"/>
        <v>0.12</v>
      </c>
      <c r="R47" s="17">
        <f t="shared" si="4"/>
        <v>28</v>
      </c>
      <c r="S47" s="54">
        <f t="shared" si="3"/>
        <v>0.11618257261410789</v>
      </c>
      <c r="T47" s="6"/>
      <c r="U47" s="6"/>
      <c r="V47" s="6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60.75" customHeight="1" x14ac:dyDescent="0.25">
      <c r="A48" s="8">
        <v>32</v>
      </c>
      <c r="B48" s="10" t="s">
        <v>51</v>
      </c>
      <c r="C48" s="9">
        <v>38.18</v>
      </c>
      <c r="D48" s="6">
        <v>446</v>
      </c>
      <c r="E48" s="55">
        <v>386</v>
      </c>
      <c r="F48" s="44">
        <f t="shared" si="0"/>
        <v>10.110005238344684</v>
      </c>
      <c r="G48" s="13">
        <v>30</v>
      </c>
      <c r="H48" s="13">
        <v>6.7264573991031389</v>
      </c>
      <c r="I48" s="13">
        <v>0</v>
      </c>
      <c r="J48" s="13">
        <v>0</v>
      </c>
      <c r="K48" s="13">
        <v>0</v>
      </c>
      <c r="L48" s="13">
        <v>30</v>
      </c>
      <c r="M48" s="13">
        <v>4</v>
      </c>
      <c r="N48" s="13">
        <v>20</v>
      </c>
      <c r="O48" s="13">
        <v>6</v>
      </c>
      <c r="P48" s="13">
        <f t="shared" si="1"/>
        <v>69.48</v>
      </c>
      <c r="Q48" s="53">
        <f t="shared" si="2"/>
        <v>0.18</v>
      </c>
      <c r="R48" s="17">
        <v>30</v>
      </c>
      <c r="S48" s="54">
        <f t="shared" si="3"/>
        <v>7.7720207253886009E-2</v>
      </c>
      <c r="T48" s="6"/>
      <c r="U48" s="6"/>
      <c r="V48" s="6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48" x14ac:dyDescent="0.25">
      <c r="A49" s="8">
        <v>33</v>
      </c>
      <c r="B49" s="10" t="s">
        <v>68</v>
      </c>
      <c r="C49" s="9">
        <v>22.2</v>
      </c>
      <c r="D49" s="6">
        <v>148</v>
      </c>
      <c r="E49" s="55">
        <v>164</v>
      </c>
      <c r="F49" s="44">
        <f t="shared" si="0"/>
        <v>7.3873873873873874</v>
      </c>
      <c r="G49" s="13">
        <v>16</v>
      </c>
      <c r="H49" s="13">
        <v>10.810810810810811</v>
      </c>
      <c r="I49" s="13">
        <v>0</v>
      </c>
      <c r="J49" s="13">
        <v>0</v>
      </c>
      <c r="K49" s="13">
        <v>0</v>
      </c>
      <c r="L49" s="13">
        <v>10</v>
      </c>
      <c r="M49" s="13">
        <v>0</v>
      </c>
      <c r="N49" s="13">
        <v>7</v>
      </c>
      <c r="O49" s="13">
        <v>3</v>
      </c>
      <c r="P49" s="13">
        <f t="shared" si="1"/>
        <v>24.599999999999998</v>
      </c>
      <c r="Q49" s="53">
        <f t="shared" si="2"/>
        <v>0.15</v>
      </c>
      <c r="R49" s="17">
        <v>16</v>
      </c>
      <c r="S49" s="54">
        <f t="shared" si="3"/>
        <v>9.7560975609756101E-2</v>
      </c>
      <c r="T49" s="6"/>
      <c r="U49" s="6"/>
      <c r="V49" s="6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36" x14ac:dyDescent="0.25">
      <c r="A50" s="8">
        <v>34</v>
      </c>
      <c r="B50" s="10" t="s">
        <v>52</v>
      </c>
      <c r="C50" s="9">
        <v>449.37060000000002</v>
      </c>
      <c r="D50" s="6">
        <v>2348</v>
      </c>
      <c r="E50" s="55">
        <v>2586</v>
      </c>
      <c r="F50" s="44">
        <f t="shared" si="0"/>
        <v>5.7547155955463039</v>
      </c>
      <c r="G50" s="13">
        <v>281</v>
      </c>
      <c r="H50" s="13">
        <v>11.96763202725724</v>
      </c>
      <c r="I50" s="13">
        <v>0</v>
      </c>
      <c r="J50" s="13">
        <v>0</v>
      </c>
      <c r="K50" s="13">
        <v>0</v>
      </c>
      <c r="L50" s="13">
        <v>257</v>
      </c>
      <c r="M50" s="13">
        <v>20</v>
      </c>
      <c r="N50" s="13">
        <v>190</v>
      </c>
      <c r="O50" s="13">
        <v>47</v>
      </c>
      <c r="P50" s="13">
        <f t="shared" si="1"/>
        <v>310.32</v>
      </c>
      <c r="Q50" s="53">
        <f t="shared" si="2"/>
        <v>0.12</v>
      </c>
      <c r="R50" s="17">
        <f t="shared" si="4"/>
        <v>310</v>
      </c>
      <c r="S50" s="54">
        <f t="shared" si="3"/>
        <v>0.11987625676720805</v>
      </c>
      <c r="T50" s="6"/>
      <c r="U50" s="6"/>
      <c r="V50" s="6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36.75" x14ac:dyDescent="0.25">
      <c r="A51" s="8">
        <v>35</v>
      </c>
      <c r="B51" s="11" t="s">
        <v>53</v>
      </c>
      <c r="C51" s="9">
        <v>26.11</v>
      </c>
      <c r="D51" s="6">
        <v>271</v>
      </c>
      <c r="E51" s="55">
        <v>268</v>
      </c>
      <c r="F51" s="44">
        <f t="shared" si="0"/>
        <v>10.264266564534662</v>
      </c>
      <c r="G51" s="13">
        <v>20</v>
      </c>
      <c r="H51" s="13">
        <v>7.3800738007380069</v>
      </c>
      <c r="I51" s="13">
        <v>0</v>
      </c>
      <c r="J51" s="13">
        <v>0</v>
      </c>
      <c r="K51" s="13">
        <v>0</v>
      </c>
      <c r="L51" s="13">
        <v>20</v>
      </c>
      <c r="M51" s="13">
        <v>3</v>
      </c>
      <c r="N51" s="13">
        <v>13</v>
      </c>
      <c r="O51" s="13">
        <v>4</v>
      </c>
      <c r="P51" s="13">
        <f t="shared" si="1"/>
        <v>48.239999999999995</v>
      </c>
      <c r="Q51" s="53">
        <f t="shared" si="2"/>
        <v>0.18</v>
      </c>
      <c r="R51" s="17">
        <v>22</v>
      </c>
      <c r="S51" s="54">
        <f t="shared" si="3"/>
        <v>8.2089552238805971E-2</v>
      </c>
      <c r="T51" s="6"/>
      <c r="U51" s="6"/>
      <c r="V51" s="6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36.75" x14ac:dyDescent="0.25">
      <c r="A52" s="8">
        <v>36</v>
      </c>
      <c r="B52" s="11" t="s">
        <v>54</v>
      </c>
      <c r="C52" s="9">
        <v>18.93</v>
      </c>
      <c r="D52" s="6">
        <v>111</v>
      </c>
      <c r="E52" s="55">
        <v>110</v>
      </c>
      <c r="F52" s="44">
        <f t="shared" si="0"/>
        <v>5.8108821975699945</v>
      </c>
      <c r="G52" s="13">
        <v>13</v>
      </c>
      <c r="H52" s="13">
        <v>11.711711711711711</v>
      </c>
      <c r="I52" s="13">
        <v>0</v>
      </c>
      <c r="J52" s="13">
        <v>0</v>
      </c>
      <c r="K52" s="13">
        <v>0</v>
      </c>
      <c r="L52" s="13">
        <v>13</v>
      </c>
      <c r="M52" s="13">
        <v>1</v>
      </c>
      <c r="N52" s="13">
        <v>9</v>
      </c>
      <c r="O52" s="13">
        <v>3</v>
      </c>
      <c r="P52" s="13">
        <f t="shared" si="1"/>
        <v>13.2</v>
      </c>
      <c r="Q52" s="53">
        <f t="shared" si="2"/>
        <v>0.12</v>
      </c>
      <c r="R52" s="17">
        <f t="shared" si="4"/>
        <v>13</v>
      </c>
      <c r="S52" s="54">
        <f t="shared" si="3"/>
        <v>0.11818181818181818</v>
      </c>
      <c r="T52" s="6"/>
      <c r="U52" s="6"/>
      <c r="V52" s="6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36.75" x14ac:dyDescent="0.25">
      <c r="A53" s="8">
        <v>37</v>
      </c>
      <c r="B53" s="11" t="s">
        <v>55</v>
      </c>
      <c r="C53" s="9">
        <v>21.9</v>
      </c>
      <c r="D53" s="9">
        <v>115</v>
      </c>
      <c r="E53" s="38">
        <v>113</v>
      </c>
      <c r="F53" s="44">
        <f t="shared" si="0"/>
        <v>5.159817351598174</v>
      </c>
      <c r="G53" s="13">
        <v>9</v>
      </c>
      <c r="H53" s="13">
        <v>7.8260869565217401</v>
      </c>
      <c r="I53" s="13">
        <v>0</v>
      </c>
      <c r="J53" s="13">
        <v>0</v>
      </c>
      <c r="K53" s="13">
        <v>0</v>
      </c>
      <c r="L53" s="13">
        <v>3</v>
      </c>
      <c r="M53" s="13">
        <v>0</v>
      </c>
      <c r="N53" s="13">
        <v>2</v>
      </c>
      <c r="O53" s="13">
        <v>1</v>
      </c>
      <c r="P53" s="13">
        <f t="shared" si="1"/>
        <v>13.559999999999999</v>
      </c>
      <c r="Q53" s="53">
        <f t="shared" si="2"/>
        <v>0.12</v>
      </c>
      <c r="R53" s="17">
        <v>9</v>
      </c>
      <c r="S53" s="54">
        <f t="shared" si="3"/>
        <v>7.9646017699115043E-2</v>
      </c>
      <c r="T53" s="6"/>
      <c r="U53" s="6"/>
      <c r="V53" s="6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24.75" x14ac:dyDescent="0.25">
      <c r="A54" s="8">
        <v>38</v>
      </c>
      <c r="B54" s="11" t="s">
        <v>56</v>
      </c>
      <c r="C54" s="9">
        <v>8.4</v>
      </c>
      <c r="D54" s="9">
        <v>72</v>
      </c>
      <c r="E54" s="38">
        <v>71</v>
      </c>
      <c r="F54" s="44">
        <f t="shared" si="0"/>
        <v>8.4523809523809526</v>
      </c>
      <c r="G54" s="13">
        <v>7</v>
      </c>
      <c r="H54" s="13">
        <v>9.7222222222222232</v>
      </c>
      <c r="I54" s="13">
        <v>0</v>
      </c>
      <c r="J54" s="13">
        <v>0</v>
      </c>
      <c r="K54" s="13">
        <v>0</v>
      </c>
      <c r="L54" s="13">
        <v>7</v>
      </c>
      <c r="M54" s="13">
        <v>0</v>
      </c>
      <c r="N54" s="13">
        <v>4</v>
      </c>
      <c r="O54" s="13">
        <v>3</v>
      </c>
      <c r="P54" s="13">
        <f t="shared" si="1"/>
        <v>10.65</v>
      </c>
      <c r="Q54" s="53">
        <f t="shared" si="2"/>
        <v>0.15</v>
      </c>
      <c r="R54" s="17">
        <v>7</v>
      </c>
      <c r="S54" s="54">
        <f t="shared" si="3"/>
        <v>9.8591549295774641E-2</v>
      </c>
      <c r="T54" s="6"/>
      <c r="U54" s="6"/>
      <c r="V54" s="6"/>
    </row>
    <row r="55" spans="1:51" ht="24.75" x14ac:dyDescent="0.25">
      <c r="A55" s="8">
        <v>39</v>
      </c>
      <c r="B55" s="11" t="s">
        <v>73</v>
      </c>
      <c r="C55" s="9">
        <v>5.62</v>
      </c>
      <c r="D55" s="9">
        <v>70</v>
      </c>
      <c r="E55" s="38">
        <v>57</v>
      </c>
      <c r="F55" s="44">
        <f t="shared" si="0"/>
        <v>10.142348754448399</v>
      </c>
      <c r="G55" s="13">
        <v>12</v>
      </c>
      <c r="H55" s="13">
        <v>17.142857142857142</v>
      </c>
      <c r="I55" s="13">
        <v>0</v>
      </c>
      <c r="J55" s="13">
        <v>0</v>
      </c>
      <c r="K55" s="13">
        <v>0</v>
      </c>
      <c r="L55" s="13">
        <v>12</v>
      </c>
      <c r="M55" s="13">
        <v>1</v>
      </c>
      <c r="N55" s="13">
        <v>7</v>
      </c>
      <c r="O55" s="13">
        <v>4</v>
      </c>
      <c r="P55" s="13">
        <f t="shared" si="1"/>
        <v>10.26</v>
      </c>
      <c r="Q55" s="53">
        <f t="shared" si="2"/>
        <v>0.18</v>
      </c>
      <c r="R55" s="17">
        <f t="shared" si="4"/>
        <v>10</v>
      </c>
      <c r="S55" s="54">
        <f t="shared" si="3"/>
        <v>0.17543859649122806</v>
      </c>
      <c r="T55" s="6"/>
      <c r="U55" s="6"/>
      <c r="V55" s="6"/>
    </row>
    <row r="56" spans="1:51" ht="36.75" x14ac:dyDescent="0.25">
      <c r="A56" s="8">
        <v>40</v>
      </c>
      <c r="B56" s="11" t="s">
        <v>74</v>
      </c>
      <c r="C56" s="9">
        <v>22.54</v>
      </c>
      <c r="D56" s="9">
        <v>180</v>
      </c>
      <c r="E56" s="38">
        <v>180</v>
      </c>
      <c r="F56" s="44">
        <f t="shared" si="0"/>
        <v>7.9858030168589176</v>
      </c>
      <c r="G56" s="13">
        <v>27</v>
      </c>
      <c r="H56" s="13">
        <v>15</v>
      </c>
      <c r="I56" s="13">
        <v>0</v>
      </c>
      <c r="J56" s="13">
        <v>0</v>
      </c>
      <c r="K56" s="13">
        <v>0</v>
      </c>
      <c r="L56" s="13">
        <v>27</v>
      </c>
      <c r="M56" s="13">
        <v>1</v>
      </c>
      <c r="N56" s="13">
        <v>20</v>
      </c>
      <c r="O56" s="13">
        <v>6</v>
      </c>
      <c r="P56" s="13">
        <f t="shared" si="1"/>
        <v>27</v>
      </c>
      <c r="Q56" s="53">
        <f t="shared" si="2"/>
        <v>0.15</v>
      </c>
      <c r="R56" s="17">
        <f t="shared" si="4"/>
        <v>27</v>
      </c>
      <c r="S56" s="54">
        <f t="shared" si="3"/>
        <v>0.15</v>
      </c>
      <c r="T56" s="6"/>
      <c r="U56" s="6"/>
      <c r="V56" s="6"/>
    </row>
    <row r="57" spans="1:51" ht="48.75" x14ac:dyDescent="0.25">
      <c r="A57" s="8">
        <v>41</v>
      </c>
      <c r="B57" s="11" t="s">
        <v>98</v>
      </c>
      <c r="C57" s="9">
        <f>SUM(C58:C89)</f>
        <v>512.99700000000007</v>
      </c>
      <c r="D57" s="9">
        <v>1129</v>
      </c>
      <c r="E57" s="38">
        <f>SUM(E58:E89)</f>
        <v>965</v>
      </c>
      <c r="F57" s="44">
        <f t="shared" si="0"/>
        <v>1.8811026185338313</v>
      </c>
      <c r="G57" s="13">
        <v>90</v>
      </c>
      <c r="H57" s="13">
        <v>7.9716563330380863</v>
      </c>
      <c r="I57" s="13">
        <v>13</v>
      </c>
      <c r="J57" s="13">
        <v>59</v>
      </c>
      <c r="K57" s="13">
        <v>18</v>
      </c>
      <c r="L57" s="13">
        <v>62</v>
      </c>
      <c r="M57" s="13">
        <v>8</v>
      </c>
      <c r="N57" s="13">
        <v>42</v>
      </c>
      <c r="O57" s="13">
        <v>12</v>
      </c>
      <c r="P57" s="13">
        <f t="shared" si="1"/>
        <v>77.2</v>
      </c>
      <c r="Q57" s="53">
        <f t="shared" si="2"/>
        <v>0.08</v>
      </c>
      <c r="R57" s="17">
        <f>SUM(R58:R89)</f>
        <v>61</v>
      </c>
      <c r="S57" s="54">
        <f t="shared" si="3"/>
        <v>6.3212435233160627E-2</v>
      </c>
      <c r="T57" s="6">
        <f>SUM(T58:T89)</f>
        <v>1</v>
      </c>
      <c r="U57" s="6">
        <f>SUM(U58:U89)</f>
        <v>51</v>
      </c>
      <c r="V57" s="6">
        <f>SUM(V58:V89)</f>
        <v>9</v>
      </c>
      <c r="W57" s="6">
        <f>SUM(W58:W89)</f>
        <v>0</v>
      </c>
    </row>
    <row r="58" spans="1:51" ht="36.75" x14ac:dyDescent="0.25">
      <c r="A58" s="8" t="s">
        <v>99</v>
      </c>
      <c r="B58" s="11" t="s">
        <v>173</v>
      </c>
      <c r="C58" s="9">
        <v>10.199999999999999</v>
      </c>
      <c r="D58" s="9"/>
      <c r="E58" s="38">
        <v>28</v>
      </c>
      <c r="F58" s="44">
        <f t="shared" si="0"/>
        <v>2.7450980392156863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f t="shared" si="1"/>
        <v>2.2400000000000002</v>
      </c>
      <c r="Q58" s="53">
        <f t="shared" si="2"/>
        <v>0.08</v>
      </c>
      <c r="R58" s="17">
        <f t="shared" ref="R58:R89" si="5">ROUNDDOWN(P58,0)</f>
        <v>2</v>
      </c>
      <c r="S58" s="54">
        <f t="shared" ref="S58:S89" si="6">R58/E58</f>
        <v>7.1428571428571425E-2</v>
      </c>
      <c r="T58" s="6">
        <f>ROUNDDOWN(R58*0.15,0)</f>
        <v>0</v>
      </c>
      <c r="U58" s="6">
        <f>R58-T58-V58</f>
        <v>2</v>
      </c>
      <c r="V58" s="6">
        <f>ROUND(R58*0.2,0)</f>
        <v>0</v>
      </c>
      <c r="W58" s="27"/>
    </row>
    <row r="59" spans="1:51" ht="36.75" x14ac:dyDescent="0.25">
      <c r="A59" s="8" t="s">
        <v>100</v>
      </c>
      <c r="B59" s="11" t="s">
        <v>174</v>
      </c>
      <c r="C59" s="9">
        <v>19.79</v>
      </c>
      <c r="D59" s="9"/>
      <c r="E59" s="38">
        <v>31</v>
      </c>
      <c r="F59" s="44">
        <f t="shared" si="0"/>
        <v>1.5664477008590199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f t="shared" si="1"/>
        <v>2.48</v>
      </c>
      <c r="Q59" s="53">
        <f t="shared" si="2"/>
        <v>0.08</v>
      </c>
      <c r="R59" s="17">
        <f t="shared" si="5"/>
        <v>2</v>
      </c>
      <c r="S59" s="54">
        <f t="shared" si="6"/>
        <v>6.4516129032258063E-2</v>
      </c>
      <c r="T59" s="6">
        <f t="shared" ref="T59:T89" si="7">ROUNDDOWN(R59*0.15,0)</f>
        <v>0</v>
      </c>
      <c r="U59" s="6">
        <f t="shared" ref="U59:U89" si="8">R59-T59-V59</f>
        <v>2</v>
      </c>
      <c r="V59" s="6">
        <f t="shared" ref="V59:V89" si="9">ROUND(R59*0.2,0)</f>
        <v>0</v>
      </c>
      <c r="W59" s="27"/>
    </row>
    <row r="60" spans="1:51" ht="36.75" x14ac:dyDescent="0.25">
      <c r="A60" s="8" t="s">
        <v>101</v>
      </c>
      <c r="B60" s="11" t="s">
        <v>175</v>
      </c>
      <c r="C60" s="9">
        <v>16.43</v>
      </c>
      <c r="D60" s="9"/>
      <c r="E60" s="38">
        <v>20</v>
      </c>
      <c r="F60" s="44">
        <f t="shared" si="0"/>
        <v>1.2172854534388313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f t="shared" si="1"/>
        <v>1.6</v>
      </c>
      <c r="Q60" s="53">
        <f t="shared" si="2"/>
        <v>0.08</v>
      </c>
      <c r="R60" s="17">
        <f t="shared" si="5"/>
        <v>1</v>
      </c>
      <c r="S60" s="54">
        <f t="shared" si="6"/>
        <v>0.05</v>
      </c>
      <c r="T60" s="6">
        <f t="shared" si="7"/>
        <v>0</v>
      </c>
      <c r="U60" s="6">
        <f t="shared" si="8"/>
        <v>1</v>
      </c>
      <c r="V60" s="6">
        <f t="shared" si="9"/>
        <v>0</v>
      </c>
      <c r="W60" s="27"/>
    </row>
    <row r="61" spans="1:51" ht="36.75" x14ac:dyDescent="0.25">
      <c r="A61" s="8" t="s">
        <v>102</v>
      </c>
      <c r="B61" s="11" t="s">
        <v>176</v>
      </c>
      <c r="C61" s="9">
        <v>9.1539999999999999</v>
      </c>
      <c r="D61" s="9"/>
      <c r="E61" s="38">
        <v>32</v>
      </c>
      <c r="F61" s="44">
        <f t="shared" si="0"/>
        <v>3.4957395674022287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f t="shared" si="1"/>
        <v>3.84</v>
      </c>
      <c r="Q61" s="53">
        <f t="shared" si="2"/>
        <v>0.12</v>
      </c>
      <c r="R61" s="17">
        <f t="shared" si="5"/>
        <v>3</v>
      </c>
      <c r="S61" s="54">
        <f t="shared" si="6"/>
        <v>9.375E-2</v>
      </c>
      <c r="T61" s="6">
        <f t="shared" si="7"/>
        <v>0</v>
      </c>
      <c r="U61" s="6">
        <f t="shared" si="8"/>
        <v>2</v>
      </c>
      <c r="V61" s="6">
        <f t="shared" si="9"/>
        <v>1</v>
      </c>
      <c r="W61" s="27"/>
    </row>
    <row r="62" spans="1:51" ht="36.75" x14ac:dyDescent="0.25">
      <c r="A62" s="8" t="s">
        <v>103</v>
      </c>
      <c r="B62" s="11" t="s">
        <v>177</v>
      </c>
      <c r="C62" s="9">
        <v>35.76</v>
      </c>
      <c r="D62" s="9"/>
      <c r="E62" s="38">
        <v>43</v>
      </c>
      <c r="F62" s="44">
        <f t="shared" si="0"/>
        <v>1.202460850111857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f t="shared" si="1"/>
        <v>3.44</v>
      </c>
      <c r="Q62" s="53">
        <f t="shared" si="2"/>
        <v>0.08</v>
      </c>
      <c r="R62" s="17">
        <f t="shared" ref="R62" si="10">ROUNDDOWN(P62,0)</f>
        <v>3</v>
      </c>
      <c r="S62" s="54">
        <f t="shared" ref="S62" si="11">R62/E62</f>
        <v>6.9767441860465115E-2</v>
      </c>
      <c r="T62" s="6">
        <f t="shared" ref="T62" si="12">ROUNDDOWN(R62*0.15,0)</f>
        <v>0</v>
      </c>
      <c r="U62" s="6">
        <f t="shared" ref="U62" si="13">R62-T62-V62</f>
        <v>2</v>
      </c>
      <c r="V62" s="6">
        <f t="shared" ref="V62" si="14">ROUND(R62*0.2,0)</f>
        <v>1</v>
      </c>
      <c r="W62" s="27"/>
    </row>
    <row r="63" spans="1:51" ht="24.75" x14ac:dyDescent="0.25">
      <c r="A63" s="8" t="s">
        <v>104</v>
      </c>
      <c r="B63" s="11" t="s">
        <v>178</v>
      </c>
      <c r="C63" s="9">
        <v>11.74</v>
      </c>
      <c r="D63" s="9"/>
      <c r="E63" s="38">
        <v>16</v>
      </c>
      <c r="F63" s="44">
        <f t="shared" si="0"/>
        <v>1.362862010221465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f t="shared" si="1"/>
        <v>1.28</v>
      </c>
      <c r="Q63" s="53">
        <f t="shared" si="2"/>
        <v>0.08</v>
      </c>
      <c r="R63" s="17">
        <f t="shared" si="5"/>
        <v>1</v>
      </c>
      <c r="S63" s="54">
        <f t="shared" si="6"/>
        <v>6.25E-2</v>
      </c>
      <c r="T63" s="6">
        <f t="shared" si="7"/>
        <v>0</v>
      </c>
      <c r="U63" s="6">
        <f t="shared" si="8"/>
        <v>1</v>
      </c>
      <c r="V63" s="6">
        <f t="shared" si="9"/>
        <v>0</v>
      </c>
      <c r="W63" s="27"/>
    </row>
    <row r="64" spans="1:51" ht="24.75" x14ac:dyDescent="0.25">
      <c r="A64" s="8" t="s">
        <v>105</v>
      </c>
      <c r="B64" s="11" t="s">
        <v>179</v>
      </c>
      <c r="C64" s="9">
        <v>9.3520000000000003</v>
      </c>
      <c r="D64" s="9"/>
      <c r="E64" s="38">
        <v>27</v>
      </c>
      <c r="F64" s="44">
        <f t="shared" si="0"/>
        <v>2.8870829769033359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f t="shared" si="1"/>
        <v>2.16</v>
      </c>
      <c r="Q64" s="53">
        <f t="shared" si="2"/>
        <v>0.08</v>
      </c>
      <c r="R64" s="17">
        <f t="shared" si="5"/>
        <v>2</v>
      </c>
      <c r="S64" s="54">
        <f t="shared" si="6"/>
        <v>7.407407407407407E-2</v>
      </c>
      <c r="T64" s="6">
        <f t="shared" si="7"/>
        <v>0</v>
      </c>
      <c r="U64" s="6">
        <f t="shared" si="8"/>
        <v>2</v>
      </c>
      <c r="V64" s="6">
        <f t="shared" si="9"/>
        <v>0</v>
      </c>
      <c r="W64" s="27"/>
    </row>
    <row r="65" spans="1:23" ht="36.75" x14ac:dyDescent="0.25">
      <c r="A65" s="8" t="s">
        <v>106</v>
      </c>
      <c r="B65" s="11" t="s">
        <v>180</v>
      </c>
      <c r="C65" s="9">
        <v>14.38</v>
      </c>
      <c r="D65" s="9"/>
      <c r="E65" s="38">
        <v>18</v>
      </c>
      <c r="F65" s="44">
        <f t="shared" si="0"/>
        <v>1.2517385257301807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f t="shared" si="1"/>
        <v>1.44</v>
      </c>
      <c r="Q65" s="53">
        <f t="shared" si="2"/>
        <v>0.08</v>
      </c>
      <c r="R65" s="17">
        <f t="shared" si="5"/>
        <v>1</v>
      </c>
      <c r="S65" s="54">
        <f t="shared" si="6"/>
        <v>5.5555555555555552E-2</v>
      </c>
      <c r="T65" s="6">
        <f t="shared" si="7"/>
        <v>0</v>
      </c>
      <c r="U65" s="6">
        <f t="shared" si="8"/>
        <v>1</v>
      </c>
      <c r="V65" s="6">
        <f t="shared" si="9"/>
        <v>0</v>
      </c>
      <c r="W65" s="27"/>
    </row>
    <row r="66" spans="1:23" ht="36.75" x14ac:dyDescent="0.25">
      <c r="A66" s="8" t="s">
        <v>107</v>
      </c>
      <c r="B66" s="11" t="s">
        <v>181</v>
      </c>
      <c r="C66" s="9">
        <v>7.9720000000000004</v>
      </c>
      <c r="D66" s="9"/>
      <c r="E66" s="38">
        <v>11</v>
      </c>
      <c r="F66" s="44">
        <f t="shared" si="0"/>
        <v>1.3798294029101856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53">
        <v>0</v>
      </c>
      <c r="R66" s="17">
        <f t="shared" si="5"/>
        <v>0</v>
      </c>
      <c r="S66" s="54">
        <f t="shared" si="6"/>
        <v>0</v>
      </c>
      <c r="T66" s="6">
        <f t="shared" si="7"/>
        <v>0</v>
      </c>
      <c r="U66" s="6">
        <f t="shared" si="8"/>
        <v>0</v>
      </c>
      <c r="V66" s="6">
        <f t="shared" si="9"/>
        <v>0</v>
      </c>
      <c r="W66" s="27"/>
    </row>
    <row r="67" spans="1:23" ht="36.75" x14ac:dyDescent="0.25">
      <c r="A67" s="8" t="s">
        <v>108</v>
      </c>
      <c r="B67" s="11" t="s">
        <v>182</v>
      </c>
      <c r="C67" s="9">
        <v>7.94</v>
      </c>
      <c r="D67" s="9"/>
      <c r="E67" s="38">
        <v>24</v>
      </c>
      <c r="F67" s="44">
        <f t="shared" si="0"/>
        <v>3.0226700251889169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53">
        <v>0</v>
      </c>
      <c r="R67" s="17">
        <v>0</v>
      </c>
      <c r="S67" s="54">
        <f t="shared" si="6"/>
        <v>0</v>
      </c>
      <c r="T67" s="6">
        <f t="shared" si="7"/>
        <v>0</v>
      </c>
      <c r="U67" s="6">
        <f t="shared" si="8"/>
        <v>0</v>
      </c>
      <c r="V67" s="6">
        <f t="shared" si="9"/>
        <v>0</v>
      </c>
      <c r="W67" s="27"/>
    </row>
    <row r="68" spans="1:23" ht="36.75" x14ac:dyDescent="0.25">
      <c r="A68" s="8" t="s">
        <v>109</v>
      </c>
      <c r="B68" s="11" t="s">
        <v>183</v>
      </c>
      <c r="C68" s="9">
        <v>14.68</v>
      </c>
      <c r="D68" s="9"/>
      <c r="E68" s="38">
        <v>25</v>
      </c>
      <c r="F68" s="44">
        <f t="shared" si="0"/>
        <v>1.7029972752043596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f t="shared" si="1"/>
        <v>2</v>
      </c>
      <c r="Q68" s="53">
        <f t="shared" si="2"/>
        <v>0.08</v>
      </c>
      <c r="R68" s="17">
        <f t="shared" si="5"/>
        <v>2</v>
      </c>
      <c r="S68" s="54">
        <f t="shared" si="6"/>
        <v>0.08</v>
      </c>
      <c r="T68" s="6">
        <f t="shared" si="7"/>
        <v>0</v>
      </c>
      <c r="U68" s="6">
        <f t="shared" si="8"/>
        <v>2</v>
      </c>
      <c r="V68" s="6">
        <f t="shared" si="9"/>
        <v>0</v>
      </c>
      <c r="W68" s="27"/>
    </row>
    <row r="69" spans="1:23" ht="36.75" x14ac:dyDescent="0.25">
      <c r="A69" s="8" t="s">
        <v>110</v>
      </c>
      <c r="B69" s="11" t="s">
        <v>184</v>
      </c>
      <c r="C69" s="9">
        <v>22.72</v>
      </c>
      <c r="D69" s="9"/>
      <c r="E69" s="38">
        <v>48</v>
      </c>
      <c r="F69" s="44">
        <f t="shared" si="0"/>
        <v>2.1126760563380285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f t="shared" si="1"/>
        <v>3.84</v>
      </c>
      <c r="Q69" s="53">
        <f t="shared" si="2"/>
        <v>0.08</v>
      </c>
      <c r="R69" s="17">
        <f t="shared" ref="R69" si="15">ROUNDDOWN(P69,0)</f>
        <v>3</v>
      </c>
      <c r="S69" s="54">
        <f t="shared" ref="S69" si="16">R69/E69</f>
        <v>6.25E-2</v>
      </c>
      <c r="T69" s="6">
        <f t="shared" ref="T69" si="17">ROUNDDOWN(R69*0.15,0)</f>
        <v>0</v>
      </c>
      <c r="U69" s="6">
        <f t="shared" ref="U69" si="18">R69-T69-V69</f>
        <v>2</v>
      </c>
      <c r="V69" s="6">
        <f t="shared" ref="V69" si="19">ROUND(R69*0.2,0)</f>
        <v>1</v>
      </c>
      <c r="W69" s="27"/>
    </row>
    <row r="70" spans="1:23" ht="24.75" x14ac:dyDescent="0.25">
      <c r="A70" s="8" t="s">
        <v>111</v>
      </c>
      <c r="B70" s="11" t="s">
        <v>185</v>
      </c>
      <c r="C70" s="9">
        <v>5.0259999999999998</v>
      </c>
      <c r="D70" s="9"/>
      <c r="E70" s="38">
        <v>13</v>
      </c>
      <c r="F70" s="44">
        <f t="shared" si="0"/>
        <v>2.5865499403103862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53">
        <v>0</v>
      </c>
      <c r="R70" s="17">
        <v>0</v>
      </c>
      <c r="S70" s="54">
        <f t="shared" ref="S70" si="20">R70/E70</f>
        <v>0</v>
      </c>
      <c r="T70" s="6">
        <f t="shared" ref="T70" si="21">ROUNDDOWN(R70*0.15,0)</f>
        <v>0</v>
      </c>
      <c r="U70" s="6">
        <f t="shared" ref="U70" si="22">R70-T70-V70</f>
        <v>0</v>
      </c>
      <c r="V70" s="6">
        <f t="shared" ref="V70" si="23">ROUND(R70*0.2,0)</f>
        <v>0</v>
      </c>
      <c r="W70" s="27"/>
    </row>
    <row r="71" spans="1:23" ht="36.75" x14ac:dyDescent="0.25">
      <c r="A71" s="8" t="s">
        <v>112</v>
      </c>
      <c r="B71" s="11" t="s">
        <v>186</v>
      </c>
      <c r="C71" s="9">
        <v>12.250999999999999</v>
      </c>
      <c r="D71" s="9"/>
      <c r="E71" s="38">
        <v>25</v>
      </c>
      <c r="F71" s="44">
        <f t="shared" si="0"/>
        <v>2.0406497428781325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f t="shared" si="1"/>
        <v>2</v>
      </c>
      <c r="Q71" s="53">
        <f t="shared" si="2"/>
        <v>0.08</v>
      </c>
      <c r="R71" s="17">
        <f t="shared" si="5"/>
        <v>2</v>
      </c>
      <c r="S71" s="54">
        <f t="shared" si="6"/>
        <v>0.08</v>
      </c>
      <c r="T71" s="6">
        <f t="shared" si="7"/>
        <v>0</v>
      </c>
      <c r="U71" s="6">
        <f t="shared" si="8"/>
        <v>2</v>
      </c>
      <c r="V71" s="6">
        <f t="shared" si="9"/>
        <v>0</v>
      </c>
      <c r="W71" s="27"/>
    </row>
    <row r="72" spans="1:23" ht="36.75" x14ac:dyDescent="0.25">
      <c r="A72" s="8" t="s">
        <v>113</v>
      </c>
      <c r="B72" s="11" t="s">
        <v>187</v>
      </c>
      <c r="C72" s="9">
        <v>18.62</v>
      </c>
      <c r="D72" s="9"/>
      <c r="E72" s="38">
        <v>30</v>
      </c>
      <c r="F72" s="44">
        <f t="shared" ref="F72" si="24">E72/C72</f>
        <v>1.6111707841031149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f t="shared" si="1"/>
        <v>2.4</v>
      </c>
      <c r="Q72" s="53">
        <f t="shared" si="2"/>
        <v>0.08</v>
      </c>
      <c r="R72" s="17">
        <f t="shared" ref="R72" si="25">ROUNDDOWN(P72,0)</f>
        <v>2</v>
      </c>
      <c r="S72" s="54">
        <f t="shared" ref="S72" si="26">R72/E72</f>
        <v>6.6666666666666666E-2</v>
      </c>
      <c r="T72" s="6">
        <f t="shared" ref="T72" si="27">ROUNDDOWN(R72*0.15,0)</f>
        <v>0</v>
      </c>
      <c r="U72" s="6">
        <f t="shared" ref="U72" si="28">R72-T72-V72</f>
        <v>2</v>
      </c>
      <c r="V72" s="6">
        <f t="shared" ref="V72" si="29">ROUND(R72*0.2,0)</f>
        <v>0</v>
      </c>
      <c r="W72" s="27"/>
    </row>
    <row r="73" spans="1:23" ht="36.75" x14ac:dyDescent="0.25">
      <c r="A73" s="8" t="s">
        <v>114</v>
      </c>
      <c r="B73" s="11" t="s">
        <v>188</v>
      </c>
      <c r="C73" s="9">
        <v>20.247</v>
      </c>
      <c r="D73" s="9"/>
      <c r="E73" s="38">
        <v>35</v>
      </c>
      <c r="F73" s="44">
        <f t="shared" si="0"/>
        <v>1.728651158196276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f t="shared" si="1"/>
        <v>2.8000000000000003</v>
      </c>
      <c r="Q73" s="53">
        <f t="shared" si="2"/>
        <v>0.08</v>
      </c>
      <c r="R73" s="17">
        <f t="shared" si="5"/>
        <v>2</v>
      </c>
      <c r="S73" s="54">
        <f t="shared" si="6"/>
        <v>5.7142857142857141E-2</v>
      </c>
      <c r="T73" s="6">
        <f t="shared" si="7"/>
        <v>0</v>
      </c>
      <c r="U73" s="6">
        <f t="shared" si="8"/>
        <v>2</v>
      </c>
      <c r="V73" s="6">
        <f t="shared" si="9"/>
        <v>0</v>
      </c>
      <c r="W73" s="27"/>
    </row>
    <row r="74" spans="1:23" ht="36.75" x14ac:dyDescent="0.25">
      <c r="A74" s="8" t="s">
        <v>115</v>
      </c>
      <c r="B74" s="11" t="s">
        <v>189</v>
      </c>
      <c r="C74" s="9">
        <v>19.492000000000001</v>
      </c>
      <c r="D74" s="9"/>
      <c r="E74" s="38">
        <v>43</v>
      </c>
      <c r="F74" s="44">
        <f t="shared" ref="F74:F89" si="30">E74/C74</f>
        <v>2.206033244407962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f t="shared" si="1"/>
        <v>3.44</v>
      </c>
      <c r="Q74" s="53">
        <f t="shared" si="2"/>
        <v>0.08</v>
      </c>
      <c r="R74" s="17">
        <f t="shared" si="5"/>
        <v>3</v>
      </c>
      <c r="S74" s="54">
        <f t="shared" si="6"/>
        <v>6.9767441860465115E-2</v>
      </c>
      <c r="T74" s="6">
        <f t="shared" si="7"/>
        <v>0</v>
      </c>
      <c r="U74" s="6">
        <f t="shared" si="8"/>
        <v>2</v>
      </c>
      <c r="V74" s="6">
        <f t="shared" si="9"/>
        <v>1</v>
      </c>
      <c r="W74" s="27"/>
    </row>
    <row r="75" spans="1:23" ht="36.75" x14ac:dyDescent="0.25">
      <c r="A75" s="8" t="s">
        <v>116</v>
      </c>
      <c r="B75" s="11" t="s">
        <v>190</v>
      </c>
      <c r="C75" s="9">
        <v>10.278</v>
      </c>
      <c r="D75" s="9"/>
      <c r="E75" s="38">
        <v>23</v>
      </c>
      <c r="F75" s="44">
        <f t="shared" si="30"/>
        <v>2.2377894532010116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f t="shared" si="1"/>
        <v>1.84</v>
      </c>
      <c r="Q75" s="53">
        <f t="shared" si="2"/>
        <v>0.08</v>
      </c>
      <c r="R75" s="17">
        <f t="shared" si="5"/>
        <v>1</v>
      </c>
      <c r="S75" s="54">
        <f t="shared" si="6"/>
        <v>4.3478260869565216E-2</v>
      </c>
      <c r="T75" s="6">
        <f t="shared" si="7"/>
        <v>0</v>
      </c>
      <c r="U75" s="6">
        <f t="shared" si="8"/>
        <v>1</v>
      </c>
      <c r="V75" s="6">
        <f t="shared" si="9"/>
        <v>0</v>
      </c>
      <c r="W75" s="27"/>
    </row>
    <row r="76" spans="1:23" ht="36.75" x14ac:dyDescent="0.25">
      <c r="A76" s="8" t="s">
        <v>117</v>
      </c>
      <c r="B76" s="11" t="s">
        <v>191</v>
      </c>
      <c r="C76" s="9">
        <v>9.5809999999999995</v>
      </c>
      <c r="D76" s="9"/>
      <c r="E76" s="38">
        <v>18</v>
      </c>
      <c r="F76" s="44">
        <f t="shared" si="30"/>
        <v>1.8787182966287446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f t="shared" ref="P76:P89" si="31">IF($F76&lt;=1,$E76*0.05,IF(AND($F76&gt;1,$F76&lt;=3),$E76*0.08,IF(AND($F76&gt;3,$F76&lt;=6),$E76*0.12,IF(AND($F76&gt;6,$F76&lt;=9),$E76*0.15,IF(AND($F76&gt;9,$F76&lt;=12),$E76*0.18,IF($F76&gt;12,$E76*0.2,0))))))</f>
        <v>1.44</v>
      </c>
      <c r="Q76" s="53">
        <f t="shared" ref="Q76:Q89" si="32">IF($F76&lt;=1,5%,IF(AND($F76&gt;1,$F76&lt;=3),8%,IF(AND($F76&gt;3,$F76&lt;=6),12%,IF(AND($F76&gt;6,$F76&lt;=9),15%,IF(AND($F76&gt;9,$F76&lt;=12),18%,IF($F76&gt;12,20%,0))))))</f>
        <v>0.08</v>
      </c>
      <c r="R76" s="17">
        <f t="shared" si="5"/>
        <v>1</v>
      </c>
      <c r="S76" s="54">
        <f t="shared" si="6"/>
        <v>5.5555555555555552E-2</v>
      </c>
      <c r="T76" s="6">
        <f t="shared" si="7"/>
        <v>0</v>
      </c>
      <c r="U76" s="6">
        <f t="shared" si="8"/>
        <v>1</v>
      </c>
      <c r="V76" s="6">
        <f t="shared" si="9"/>
        <v>0</v>
      </c>
      <c r="W76" s="27"/>
    </row>
    <row r="77" spans="1:23" ht="36.75" x14ac:dyDescent="0.25">
      <c r="A77" s="8" t="s">
        <v>118</v>
      </c>
      <c r="B77" s="11" t="s">
        <v>192</v>
      </c>
      <c r="C77" s="9">
        <v>20.251000000000001</v>
      </c>
      <c r="D77" s="9"/>
      <c r="E77" s="38">
        <v>20</v>
      </c>
      <c r="F77" s="44">
        <f t="shared" si="30"/>
        <v>0.98760555034319286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f t="shared" si="31"/>
        <v>1</v>
      </c>
      <c r="Q77" s="53">
        <f t="shared" si="32"/>
        <v>0.05</v>
      </c>
      <c r="R77" s="17">
        <f t="shared" si="5"/>
        <v>1</v>
      </c>
      <c r="S77" s="54">
        <f t="shared" si="6"/>
        <v>0.05</v>
      </c>
      <c r="T77" s="6">
        <f t="shared" si="7"/>
        <v>0</v>
      </c>
      <c r="U77" s="6">
        <f t="shared" si="8"/>
        <v>1</v>
      </c>
      <c r="V77" s="6">
        <f t="shared" si="9"/>
        <v>0</v>
      </c>
      <c r="W77" s="27"/>
    </row>
    <row r="78" spans="1:23" ht="36.75" x14ac:dyDescent="0.25">
      <c r="A78" s="8" t="s">
        <v>119</v>
      </c>
      <c r="B78" s="11" t="s">
        <v>193</v>
      </c>
      <c r="C78" s="9">
        <v>12.74</v>
      </c>
      <c r="D78" s="9"/>
      <c r="E78" s="38">
        <v>33</v>
      </c>
      <c r="F78" s="44">
        <f t="shared" si="30"/>
        <v>2.5902668759811616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f t="shared" si="31"/>
        <v>2.64</v>
      </c>
      <c r="Q78" s="53">
        <f t="shared" si="32"/>
        <v>0.08</v>
      </c>
      <c r="R78" s="17">
        <f t="shared" si="5"/>
        <v>2</v>
      </c>
      <c r="S78" s="54">
        <f t="shared" si="6"/>
        <v>6.0606060606060608E-2</v>
      </c>
      <c r="T78" s="6">
        <f t="shared" si="7"/>
        <v>0</v>
      </c>
      <c r="U78" s="6">
        <f t="shared" si="8"/>
        <v>2</v>
      </c>
      <c r="V78" s="6">
        <f t="shared" si="9"/>
        <v>0</v>
      </c>
      <c r="W78" s="27"/>
    </row>
    <row r="79" spans="1:23" ht="36.75" x14ac:dyDescent="0.25">
      <c r="A79" s="8" t="s">
        <v>120</v>
      </c>
      <c r="B79" s="11" t="s">
        <v>194</v>
      </c>
      <c r="C79" s="9">
        <v>34.408000000000001</v>
      </c>
      <c r="D79" s="9"/>
      <c r="E79" s="38">
        <v>28</v>
      </c>
      <c r="F79" s="44">
        <f t="shared" si="30"/>
        <v>0.81376424087421528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f t="shared" si="31"/>
        <v>1.4000000000000001</v>
      </c>
      <c r="Q79" s="53">
        <f t="shared" si="32"/>
        <v>0.05</v>
      </c>
      <c r="R79" s="17">
        <f t="shared" si="5"/>
        <v>1</v>
      </c>
      <c r="S79" s="54">
        <f t="shared" si="6"/>
        <v>3.5714285714285712E-2</v>
      </c>
      <c r="T79" s="6">
        <f t="shared" si="7"/>
        <v>0</v>
      </c>
      <c r="U79" s="6">
        <f t="shared" si="8"/>
        <v>1</v>
      </c>
      <c r="V79" s="6">
        <f t="shared" si="9"/>
        <v>0</v>
      </c>
      <c r="W79" s="27"/>
    </row>
    <row r="80" spans="1:23" ht="36.75" x14ac:dyDescent="0.25">
      <c r="A80" s="8" t="s">
        <v>121</v>
      </c>
      <c r="B80" s="11" t="s">
        <v>195</v>
      </c>
      <c r="C80" s="9">
        <v>12.932</v>
      </c>
      <c r="D80" s="9"/>
      <c r="E80" s="38">
        <v>54</v>
      </c>
      <c r="F80" s="44">
        <f t="shared" si="30"/>
        <v>4.1756882152799255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f t="shared" si="31"/>
        <v>6.4799999999999995</v>
      </c>
      <c r="Q80" s="53">
        <f t="shared" si="32"/>
        <v>0.12</v>
      </c>
      <c r="R80" s="17">
        <f t="shared" si="5"/>
        <v>6</v>
      </c>
      <c r="S80" s="54">
        <f t="shared" si="6"/>
        <v>0.1111111111111111</v>
      </c>
      <c r="T80" s="6">
        <f t="shared" si="7"/>
        <v>0</v>
      </c>
      <c r="U80" s="6">
        <f t="shared" si="8"/>
        <v>5</v>
      </c>
      <c r="V80" s="6">
        <f t="shared" si="9"/>
        <v>1</v>
      </c>
      <c r="W80" s="27"/>
    </row>
    <row r="81" spans="1:23" ht="36.75" x14ac:dyDescent="0.25">
      <c r="A81" s="8" t="s">
        <v>122</v>
      </c>
      <c r="B81" s="11" t="s">
        <v>196</v>
      </c>
      <c r="C81" s="9">
        <v>4.5469999999999997</v>
      </c>
      <c r="D81" s="9"/>
      <c r="E81" s="38">
        <v>18</v>
      </c>
      <c r="F81" s="44">
        <f t="shared" si="30"/>
        <v>3.9586540576204094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53">
        <v>0</v>
      </c>
      <c r="R81" s="17">
        <v>0</v>
      </c>
      <c r="S81" s="54">
        <f t="shared" si="6"/>
        <v>0</v>
      </c>
      <c r="T81" s="6">
        <f t="shared" si="7"/>
        <v>0</v>
      </c>
      <c r="U81" s="6">
        <f t="shared" si="8"/>
        <v>0</v>
      </c>
      <c r="V81" s="6">
        <f t="shared" si="9"/>
        <v>0</v>
      </c>
      <c r="W81" s="27"/>
    </row>
    <row r="82" spans="1:23" ht="36.75" x14ac:dyDescent="0.25">
      <c r="A82" s="8" t="s">
        <v>123</v>
      </c>
      <c r="B82" s="11" t="s">
        <v>197</v>
      </c>
      <c r="C82" s="9">
        <v>3.8919999999999999</v>
      </c>
      <c r="D82" s="9"/>
      <c r="E82" s="38">
        <v>6</v>
      </c>
      <c r="F82" s="44">
        <f t="shared" si="30"/>
        <v>1.5416238437821173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53">
        <f t="shared" si="32"/>
        <v>0.08</v>
      </c>
      <c r="R82" s="17">
        <f t="shared" si="5"/>
        <v>0</v>
      </c>
      <c r="S82" s="54">
        <f t="shared" si="6"/>
        <v>0</v>
      </c>
      <c r="T82" s="6">
        <f t="shared" si="7"/>
        <v>0</v>
      </c>
      <c r="U82" s="6">
        <f t="shared" si="8"/>
        <v>0</v>
      </c>
      <c r="V82" s="6">
        <f t="shared" si="9"/>
        <v>0</v>
      </c>
      <c r="W82" s="27"/>
    </row>
    <row r="83" spans="1:23" ht="36.75" x14ac:dyDescent="0.25">
      <c r="A83" s="8" t="s">
        <v>124</v>
      </c>
      <c r="B83" s="11" t="s">
        <v>198</v>
      </c>
      <c r="C83" s="9">
        <v>2.5539999999999998</v>
      </c>
      <c r="D83" s="9"/>
      <c r="E83" s="38">
        <v>13</v>
      </c>
      <c r="F83" s="44">
        <f t="shared" si="30"/>
        <v>5.0900548159749412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53">
        <v>0</v>
      </c>
      <c r="R83" s="17">
        <f t="shared" si="5"/>
        <v>0</v>
      </c>
      <c r="S83" s="54">
        <f t="shared" si="6"/>
        <v>0</v>
      </c>
      <c r="T83" s="6">
        <f t="shared" si="7"/>
        <v>0</v>
      </c>
      <c r="U83" s="6">
        <f t="shared" si="8"/>
        <v>0</v>
      </c>
      <c r="V83" s="6">
        <f t="shared" si="9"/>
        <v>0</v>
      </c>
      <c r="W83" s="27"/>
    </row>
    <row r="84" spans="1:23" ht="36.75" x14ac:dyDescent="0.25">
      <c r="A84" s="8" t="s">
        <v>125</v>
      </c>
      <c r="B84" s="11" t="s">
        <v>199</v>
      </c>
      <c r="C84" s="9">
        <v>27.66</v>
      </c>
      <c r="D84" s="9"/>
      <c r="E84" s="38">
        <v>69</v>
      </c>
      <c r="F84" s="44">
        <f t="shared" si="30"/>
        <v>2.4945770065075923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f t="shared" si="31"/>
        <v>5.5200000000000005</v>
      </c>
      <c r="Q84" s="53">
        <f t="shared" si="32"/>
        <v>0.08</v>
      </c>
      <c r="R84" s="17">
        <f t="shared" si="5"/>
        <v>5</v>
      </c>
      <c r="S84" s="54">
        <f t="shared" si="6"/>
        <v>7.2463768115942032E-2</v>
      </c>
      <c r="T84" s="6">
        <f t="shared" si="7"/>
        <v>0</v>
      </c>
      <c r="U84" s="6">
        <f t="shared" si="8"/>
        <v>4</v>
      </c>
      <c r="V84" s="6">
        <f t="shared" si="9"/>
        <v>1</v>
      </c>
      <c r="W84" s="27"/>
    </row>
    <row r="85" spans="1:23" ht="36.75" x14ac:dyDescent="0.25">
      <c r="A85" s="8" t="s">
        <v>126</v>
      </c>
      <c r="B85" s="11" t="s">
        <v>200</v>
      </c>
      <c r="C85" s="9">
        <v>15.72</v>
      </c>
      <c r="D85" s="9"/>
      <c r="E85" s="38">
        <v>34</v>
      </c>
      <c r="F85" s="44">
        <f t="shared" si="30"/>
        <v>2.162849872773537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f t="shared" si="31"/>
        <v>2.72</v>
      </c>
      <c r="Q85" s="53">
        <f t="shared" si="32"/>
        <v>0.08</v>
      </c>
      <c r="R85" s="17">
        <f t="shared" si="5"/>
        <v>2</v>
      </c>
      <c r="S85" s="54">
        <f t="shared" si="6"/>
        <v>5.8823529411764705E-2</v>
      </c>
      <c r="T85" s="6">
        <f t="shared" si="7"/>
        <v>0</v>
      </c>
      <c r="U85" s="6">
        <f t="shared" si="8"/>
        <v>2</v>
      </c>
      <c r="V85" s="6">
        <f t="shared" si="9"/>
        <v>0</v>
      </c>
      <c r="W85" s="27"/>
    </row>
    <row r="86" spans="1:23" ht="36.75" x14ac:dyDescent="0.25">
      <c r="A86" s="8" t="s">
        <v>127</v>
      </c>
      <c r="B86" s="11" t="s">
        <v>201</v>
      </c>
      <c r="C86" s="9">
        <v>42.37</v>
      </c>
      <c r="D86" s="9"/>
      <c r="E86" s="38">
        <v>105</v>
      </c>
      <c r="F86" s="44">
        <f t="shared" si="30"/>
        <v>2.4781685154590511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f t="shared" si="31"/>
        <v>8.4</v>
      </c>
      <c r="Q86" s="53">
        <f t="shared" si="32"/>
        <v>0.08</v>
      </c>
      <c r="R86" s="17">
        <f t="shared" si="5"/>
        <v>8</v>
      </c>
      <c r="S86" s="54">
        <f t="shared" si="6"/>
        <v>7.6190476190476197E-2</v>
      </c>
      <c r="T86" s="6">
        <f t="shared" si="7"/>
        <v>1</v>
      </c>
      <c r="U86" s="6">
        <f t="shared" si="8"/>
        <v>5</v>
      </c>
      <c r="V86" s="6">
        <f t="shared" si="9"/>
        <v>2</v>
      </c>
      <c r="W86" s="27"/>
    </row>
    <row r="87" spans="1:23" ht="36.75" x14ac:dyDescent="0.25">
      <c r="A87" s="8" t="s">
        <v>128</v>
      </c>
      <c r="B87" s="11" t="s">
        <v>202</v>
      </c>
      <c r="C87" s="9">
        <v>15.71</v>
      </c>
      <c r="D87" s="9"/>
      <c r="E87" s="38">
        <v>28</v>
      </c>
      <c r="F87" s="44">
        <f t="shared" si="30"/>
        <v>1.7823042647994907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f t="shared" si="31"/>
        <v>2.2400000000000002</v>
      </c>
      <c r="Q87" s="53">
        <f t="shared" si="32"/>
        <v>0.08</v>
      </c>
      <c r="R87" s="17">
        <f t="shared" si="5"/>
        <v>2</v>
      </c>
      <c r="S87" s="54">
        <f t="shared" si="6"/>
        <v>7.1428571428571425E-2</v>
      </c>
      <c r="T87" s="6">
        <f t="shared" si="7"/>
        <v>0</v>
      </c>
      <c r="U87" s="6">
        <f t="shared" si="8"/>
        <v>2</v>
      </c>
      <c r="V87" s="6">
        <f t="shared" si="9"/>
        <v>0</v>
      </c>
      <c r="W87" s="27"/>
    </row>
    <row r="88" spans="1:23" ht="24.75" x14ac:dyDescent="0.25">
      <c r="A88" s="8" t="s">
        <v>129</v>
      </c>
      <c r="B88" s="11" t="s">
        <v>203</v>
      </c>
      <c r="C88" s="9">
        <v>16.920000000000002</v>
      </c>
      <c r="D88" s="9"/>
      <c r="E88" s="38">
        <v>38</v>
      </c>
      <c r="F88" s="44">
        <f t="shared" si="30"/>
        <v>2.2458628841607564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f t="shared" si="31"/>
        <v>3.04</v>
      </c>
      <c r="Q88" s="53">
        <f t="shared" si="32"/>
        <v>0.08</v>
      </c>
      <c r="R88" s="17">
        <f t="shared" si="5"/>
        <v>3</v>
      </c>
      <c r="S88" s="54">
        <f t="shared" si="6"/>
        <v>7.8947368421052627E-2</v>
      </c>
      <c r="T88" s="6">
        <f t="shared" si="7"/>
        <v>0</v>
      </c>
      <c r="U88" s="6">
        <f t="shared" si="8"/>
        <v>2</v>
      </c>
      <c r="V88" s="6">
        <f t="shared" si="9"/>
        <v>1</v>
      </c>
      <c r="W88" s="27"/>
    </row>
    <row r="89" spans="1:23" ht="36.75" x14ac:dyDescent="0.25">
      <c r="A89" s="8" t="s">
        <v>130</v>
      </c>
      <c r="B89" s="11" t="s">
        <v>204</v>
      </c>
      <c r="C89" s="9">
        <v>27.68</v>
      </c>
      <c r="D89" s="9"/>
      <c r="E89" s="38">
        <v>9</v>
      </c>
      <c r="F89" s="44">
        <f t="shared" si="30"/>
        <v>0.32514450867052025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f t="shared" si="31"/>
        <v>0.45</v>
      </c>
      <c r="Q89" s="53">
        <f t="shared" si="32"/>
        <v>0.05</v>
      </c>
      <c r="R89" s="17">
        <f t="shared" si="5"/>
        <v>0</v>
      </c>
      <c r="S89" s="54">
        <f t="shared" si="6"/>
        <v>0</v>
      </c>
      <c r="T89" s="6">
        <f t="shared" si="7"/>
        <v>0</v>
      </c>
      <c r="U89" s="6">
        <f t="shared" si="8"/>
        <v>0</v>
      </c>
      <c r="V89" s="6">
        <f t="shared" si="9"/>
        <v>0</v>
      </c>
      <c r="W89" s="27"/>
    </row>
    <row r="90" spans="1:23" s="20" customFormat="1" ht="25.5" customHeight="1" x14ac:dyDescent="0.25">
      <c r="A90" s="19"/>
      <c r="B90" s="19" t="s">
        <v>60</v>
      </c>
      <c r="C90" s="19">
        <f>SUM(C12:C57)</f>
        <v>1920.3858</v>
      </c>
      <c r="D90" s="19">
        <f>SUM(D12:D57)</f>
        <v>10243</v>
      </c>
      <c r="E90" s="19">
        <f>SUM(E12:E57)</f>
        <v>10199</v>
      </c>
      <c r="F90" s="19" t="s">
        <v>61</v>
      </c>
      <c r="G90" s="19">
        <v>1031</v>
      </c>
      <c r="H90" s="46">
        <v>10.065410524260471</v>
      </c>
      <c r="I90" s="19">
        <f t="shared" ref="I90:P90" si="33">SUM(I12:I57)</f>
        <v>13</v>
      </c>
      <c r="J90" s="19">
        <f t="shared" si="33"/>
        <v>59</v>
      </c>
      <c r="K90" s="19">
        <f t="shared" si="33"/>
        <v>18</v>
      </c>
      <c r="L90" s="19">
        <f t="shared" si="33"/>
        <v>939</v>
      </c>
      <c r="M90" s="19">
        <f t="shared" si="33"/>
        <v>71</v>
      </c>
      <c r="N90" s="19">
        <f t="shared" si="33"/>
        <v>671</v>
      </c>
      <c r="O90" s="19">
        <f t="shared" si="33"/>
        <v>197</v>
      </c>
      <c r="P90" s="19">
        <f t="shared" si="33"/>
        <v>1374.0800000000002</v>
      </c>
      <c r="Q90" s="47" t="s">
        <v>59</v>
      </c>
      <c r="R90" s="19">
        <f>SUM(R12:R57)</f>
        <v>1045</v>
      </c>
      <c r="S90" s="48" t="s">
        <v>59</v>
      </c>
      <c r="T90" s="19">
        <f>SUM(T12:T57)</f>
        <v>1</v>
      </c>
      <c r="U90" s="19">
        <f>SUM(U12:U57)</f>
        <v>51</v>
      </c>
      <c r="V90" s="19">
        <f>SUM(V12:V57)</f>
        <v>9</v>
      </c>
    </row>
    <row r="91" spans="1:23" s="20" customFormat="1" ht="25.5" customHeight="1" x14ac:dyDescent="0.25">
      <c r="A91" s="23"/>
      <c r="B91" s="23"/>
      <c r="C91" s="23"/>
      <c r="D91" s="23"/>
      <c r="E91" s="23"/>
      <c r="F91" s="23"/>
      <c r="G91" s="23"/>
      <c r="H91" s="77"/>
      <c r="I91" s="77"/>
      <c r="J91" s="77"/>
      <c r="K91" s="77"/>
      <c r="L91" s="77"/>
      <c r="M91" s="77"/>
      <c r="N91" s="77"/>
      <c r="O91" s="77"/>
      <c r="P91" s="23"/>
      <c r="Q91" s="23"/>
      <c r="R91" s="23"/>
      <c r="S91" s="51"/>
      <c r="T91" s="51"/>
      <c r="U91" s="24"/>
      <c r="V91" s="24"/>
      <c r="W91" s="24"/>
    </row>
    <row r="92" spans="1:23" s="20" customFormat="1" ht="33" customHeight="1" x14ac:dyDescent="0.25">
      <c r="A92" s="23"/>
      <c r="B92" s="52" t="s">
        <v>62</v>
      </c>
      <c r="C92" s="78" t="s">
        <v>64</v>
      </c>
      <c r="D92" s="78"/>
      <c r="E92" s="78"/>
      <c r="F92" s="78"/>
      <c r="G92" s="67"/>
      <c r="H92" s="67"/>
      <c r="I92" s="67"/>
      <c r="J92" s="79" t="s">
        <v>67</v>
      </c>
      <c r="K92" s="79"/>
      <c r="L92" s="79"/>
      <c r="M92" s="80" t="s">
        <v>208</v>
      </c>
      <c r="N92" s="80"/>
      <c r="O92" s="80"/>
      <c r="P92" s="80"/>
      <c r="Q92" s="80"/>
      <c r="R92" s="23"/>
      <c r="S92" s="51"/>
      <c r="T92" s="51"/>
      <c r="U92" s="24"/>
      <c r="V92" s="24"/>
      <c r="W92" s="24"/>
    </row>
    <row r="93" spans="1:23" s="20" customFormat="1" ht="25.5" customHeight="1" x14ac:dyDescent="0.25">
      <c r="A93" s="23"/>
      <c r="B93"/>
      <c r="C93" s="65" t="s">
        <v>63</v>
      </c>
      <c r="D93" s="65"/>
      <c r="E93" s="65"/>
      <c r="F93" s="65"/>
      <c r="G93" s="65" t="s">
        <v>65</v>
      </c>
      <c r="H93" s="65"/>
      <c r="I93" s="65"/>
      <c r="J93" s="69" t="s">
        <v>66</v>
      </c>
      <c r="K93" s="69"/>
      <c r="L93" s="69"/>
      <c r="M93" s="1"/>
      <c r="N93" s="1"/>
      <c r="O93" s="23"/>
      <c r="P93" s="23"/>
      <c r="Q93" s="23"/>
      <c r="R93" s="23"/>
      <c r="S93" s="51"/>
      <c r="T93" s="51"/>
      <c r="U93" s="24"/>
      <c r="V93" s="24"/>
      <c r="W93" s="24"/>
    </row>
  </sheetData>
  <mergeCells count="38"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C93:F93"/>
    <mergeCell ref="G93:I93"/>
    <mergeCell ref="J93:L93"/>
    <mergeCell ref="Q8:Q10"/>
    <mergeCell ref="R8:R10"/>
    <mergeCell ref="H91:O91"/>
    <mergeCell ref="C92:F92"/>
    <mergeCell ref="G92:I92"/>
    <mergeCell ref="J92:L92"/>
    <mergeCell ref="M92:Q92"/>
  </mergeCells>
  <phoneticPr fontId="23" type="noConversion"/>
  <printOptions horizontalCentered="1"/>
  <pageMargins left="0.23622047244094491" right="0.23622047244094491" top="0.15748031496062992" bottom="0.15748031496062992" header="0.31496062992125984" footer="0.31496062992125984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3"/>
  <sheetViews>
    <sheetView view="pageBreakPreview" topLeftCell="A82" zoomScale="90" zoomScaleNormal="100" zoomScaleSheetLayoutView="90" workbookViewId="0">
      <selection activeCell="M92" sqref="M92:Q92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8.710937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x14ac:dyDescent="0.25">
      <c r="A1" s="67" t="s">
        <v>163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5"/>
    </row>
    <row r="2" spans="1:5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5"/>
    </row>
    <row r="3" spans="1:51" ht="15.75" x14ac:dyDescent="0.25">
      <c r="A3" s="95" t="s">
        <v>93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5"/>
    </row>
    <row r="4" spans="1:51" ht="15.75" x14ac:dyDescent="0.25">
      <c r="A4" s="95" t="s">
        <v>169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5"/>
    </row>
    <row r="5" spans="1:51" ht="9" customHeight="1" x14ac:dyDescent="0.25">
      <c r="A5" s="49"/>
      <c r="B5" s="37"/>
      <c r="C5" s="50"/>
      <c r="D5" s="50"/>
      <c r="E5" s="50"/>
      <c r="F5" s="5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"/>
    </row>
    <row r="6" spans="1:51" ht="21.75" customHeight="1" x14ac:dyDescent="0.25">
      <c r="A6" s="97" t="s">
        <v>14</v>
      </c>
      <c r="B6" s="81" t="s">
        <v>15</v>
      </c>
      <c r="C6" s="99" t="s">
        <v>79</v>
      </c>
      <c r="D6" s="97" t="s">
        <v>81</v>
      </c>
      <c r="E6" s="99"/>
      <c r="F6" s="101" t="s">
        <v>69</v>
      </c>
      <c r="G6" s="104" t="s">
        <v>2</v>
      </c>
      <c r="H6" s="105"/>
      <c r="I6" s="105"/>
      <c r="J6" s="105"/>
      <c r="K6" s="105"/>
      <c r="L6" s="105"/>
      <c r="M6" s="105"/>
      <c r="N6" s="105"/>
      <c r="O6" s="105"/>
      <c r="P6" s="106" t="s">
        <v>3</v>
      </c>
      <c r="Q6" s="107"/>
      <c r="R6" s="107"/>
      <c r="S6" s="107"/>
      <c r="T6" s="107"/>
      <c r="U6" s="107"/>
      <c r="V6" s="107"/>
      <c r="W6" s="108"/>
      <c r="X6" s="39"/>
    </row>
    <row r="7" spans="1:51" ht="50.25" customHeight="1" x14ac:dyDescent="0.25">
      <c r="A7" s="98"/>
      <c r="B7" s="81"/>
      <c r="C7" s="100"/>
      <c r="D7" s="98"/>
      <c r="E7" s="100"/>
      <c r="F7" s="102"/>
      <c r="G7" s="109" t="s">
        <v>16</v>
      </c>
      <c r="H7" s="110"/>
      <c r="I7" s="110"/>
      <c r="J7" s="110"/>
      <c r="K7" s="111"/>
      <c r="L7" s="109" t="s">
        <v>17</v>
      </c>
      <c r="M7" s="110"/>
      <c r="N7" s="110"/>
      <c r="O7" s="111"/>
      <c r="P7" s="109" t="s">
        <v>84</v>
      </c>
      <c r="Q7" s="111"/>
      <c r="R7" s="106" t="s">
        <v>22</v>
      </c>
      <c r="S7" s="107"/>
      <c r="T7" s="107"/>
      <c r="U7" s="107"/>
      <c r="V7" s="108"/>
      <c r="W7" s="35" t="s">
        <v>78</v>
      </c>
      <c r="X7" s="35"/>
    </row>
    <row r="8" spans="1:51" ht="15" customHeight="1" x14ac:dyDescent="0.25">
      <c r="A8" s="98"/>
      <c r="B8" s="81"/>
      <c r="C8" s="100"/>
      <c r="D8" s="98"/>
      <c r="E8" s="100"/>
      <c r="F8" s="102"/>
      <c r="G8" s="91" t="s">
        <v>9</v>
      </c>
      <c r="H8" s="91" t="s">
        <v>10</v>
      </c>
      <c r="I8" s="90" t="s">
        <v>18</v>
      </c>
      <c r="J8" s="90"/>
      <c r="K8" s="90"/>
      <c r="L8" s="91" t="s">
        <v>21</v>
      </c>
      <c r="M8" s="90" t="s">
        <v>18</v>
      </c>
      <c r="N8" s="90"/>
      <c r="O8" s="90"/>
      <c r="P8" s="92" t="s">
        <v>9</v>
      </c>
      <c r="Q8" s="71" t="s">
        <v>10</v>
      </c>
      <c r="R8" s="74" t="s">
        <v>9</v>
      </c>
      <c r="S8" s="74" t="s">
        <v>10</v>
      </c>
      <c r="T8" s="81" t="s">
        <v>18</v>
      </c>
      <c r="U8" s="81"/>
      <c r="V8" s="81"/>
    </row>
    <row r="9" spans="1:51" ht="52.5" customHeight="1" x14ac:dyDescent="0.25">
      <c r="A9" s="98"/>
      <c r="B9" s="81"/>
      <c r="C9" s="100"/>
      <c r="D9" s="86"/>
      <c r="E9" s="87"/>
      <c r="F9" s="102"/>
      <c r="G9" s="84"/>
      <c r="H9" s="84"/>
      <c r="I9" s="82" t="s">
        <v>12</v>
      </c>
      <c r="J9" s="83"/>
      <c r="K9" s="84" t="s">
        <v>13</v>
      </c>
      <c r="L9" s="84"/>
      <c r="M9" s="82" t="s">
        <v>12</v>
      </c>
      <c r="N9" s="83"/>
      <c r="O9" s="84" t="s">
        <v>13</v>
      </c>
      <c r="P9" s="88"/>
      <c r="Q9" s="72"/>
      <c r="R9" s="75"/>
      <c r="S9" s="75"/>
      <c r="T9" s="86" t="s">
        <v>12</v>
      </c>
      <c r="U9" s="87"/>
      <c r="V9" s="88" t="s">
        <v>13</v>
      </c>
    </row>
    <row r="10" spans="1:51" ht="123" customHeight="1" x14ac:dyDescent="0.25">
      <c r="A10" s="86"/>
      <c r="B10" s="81"/>
      <c r="C10" s="87"/>
      <c r="D10" s="3">
        <v>2024</v>
      </c>
      <c r="E10" s="3">
        <v>2025</v>
      </c>
      <c r="F10" s="103"/>
      <c r="G10" s="85"/>
      <c r="H10" s="85"/>
      <c r="I10" s="16" t="s">
        <v>19</v>
      </c>
      <c r="J10" s="16" t="s">
        <v>20</v>
      </c>
      <c r="K10" s="85"/>
      <c r="L10" s="85"/>
      <c r="M10" s="16" t="s">
        <v>19</v>
      </c>
      <c r="N10" s="16" t="s">
        <v>83</v>
      </c>
      <c r="O10" s="85"/>
      <c r="P10" s="89"/>
      <c r="Q10" s="73"/>
      <c r="R10" s="76"/>
      <c r="S10" s="76"/>
      <c r="T10" s="4" t="s">
        <v>95</v>
      </c>
      <c r="U10" s="4" t="s">
        <v>20</v>
      </c>
      <c r="V10" s="89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3">
        <v>20</v>
      </c>
      <c r="U11" s="13">
        <v>21</v>
      </c>
      <c r="V11" s="13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72" x14ac:dyDescent="0.25">
      <c r="A12" s="32">
        <v>1</v>
      </c>
      <c r="B12" s="10" t="s">
        <v>23</v>
      </c>
      <c r="C12" s="9">
        <v>20</v>
      </c>
      <c r="D12" s="6">
        <v>0</v>
      </c>
      <c r="E12" s="55">
        <v>0</v>
      </c>
      <c r="F12" s="40">
        <f t="shared" ref="F12:F75" si="0">E12/C12</f>
        <v>0</v>
      </c>
      <c r="G12" s="13">
        <v>19</v>
      </c>
      <c r="H12" s="13">
        <v>11.728395061728394</v>
      </c>
      <c r="I12" s="13">
        <v>0</v>
      </c>
      <c r="J12" s="13">
        <v>0</v>
      </c>
      <c r="K12" s="13">
        <v>0</v>
      </c>
      <c r="L12" s="13"/>
      <c r="M12" s="13"/>
      <c r="N12" s="13"/>
      <c r="O12" s="13"/>
      <c r="P12" s="13">
        <f>IF($F12&lt;=1,$E12*0.05,IF(AND($F12&gt;1,$F12&lt;=3),$E12*0.08,IF(AND($F12&gt;3,$F12&lt;=6),$E12*0.12,IF(AND($F12&gt;6,$F12&lt;=9),$E12*0.15,IF(AND($F12&gt;9,$F12&lt;=12),$E12*0.18,IF($F12&gt;12,$E12*0.2,0))))))</f>
        <v>0</v>
      </c>
      <c r="Q12" s="53">
        <f>IF($F12&lt;=1,5%,IF(AND($F12&gt;1,$F12&lt;=3),8%,IF(AND($F12&gt;3,$F12&lt;=6),12%,IF(AND($F12&gt;6,$F12&lt;=9),15%,IF(AND($F12&gt;9,$F12&lt;=12),18%,IF($F12&gt;12,20%,0))))))</f>
        <v>0.05</v>
      </c>
      <c r="R12" s="17">
        <f>ROUNDDOWN(P12,0)</f>
        <v>0</v>
      </c>
      <c r="S12" s="54">
        <f>IF(E12=0,0,R12/E12)</f>
        <v>0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48" x14ac:dyDescent="0.25">
      <c r="A13" s="32">
        <v>2</v>
      </c>
      <c r="B13" s="10" t="s">
        <v>24</v>
      </c>
      <c r="C13" s="9">
        <v>9.8000000000000007</v>
      </c>
      <c r="D13" s="6">
        <v>0</v>
      </c>
      <c r="E13" s="55">
        <v>0</v>
      </c>
      <c r="F13" s="40">
        <f t="shared" si="0"/>
        <v>0</v>
      </c>
      <c r="G13" s="13">
        <v>6</v>
      </c>
      <c r="H13" s="13">
        <v>9.8360655737704921</v>
      </c>
      <c r="I13" s="13">
        <v>0</v>
      </c>
      <c r="J13" s="13">
        <v>0</v>
      </c>
      <c r="K13" s="13">
        <v>0</v>
      </c>
      <c r="L13" s="13"/>
      <c r="M13" s="13"/>
      <c r="N13" s="13"/>
      <c r="O13" s="13"/>
      <c r="P13" s="13">
        <f t="shared" ref="P13:P76" si="1">IF($F13&lt;=1,$E13*0.05,IF(AND($F13&gt;1,$F13&lt;=3),$E13*0.08,IF(AND($F13&gt;3,$F13&lt;=6),$E13*0.12,IF(AND($F13&gt;6,$F13&lt;=9),$E13*0.15,IF(AND($F13&gt;9,$F13&lt;=12),$E13*0.18,IF($F13&gt;12,$E13*0.2,0))))))</f>
        <v>0</v>
      </c>
      <c r="Q13" s="53">
        <f t="shared" ref="Q13:Q76" si="2">IF($F13&lt;=1,5%,IF(AND($F13&gt;1,$F13&lt;=3),8%,IF(AND($F13&gt;3,$F13&lt;=6),12%,IF(AND($F13&gt;6,$F13&lt;=9),15%,IF(AND($F13&gt;9,$F13&lt;=12),18%,IF($F13&gt;12,20%,0))))))</f>
        <v>0.05</v>
      </c>
      <c r="R13" s="17">
        <f t="shared" ref="R13:R56" si="3">ROUNDDOWN(P13,0)</f>
        <v>0</v>
      </c>
      <c r="S13" s="54">
        <f t="shared" ref="S13:S76" si="4">IF(E13=0,0,R13/E13)</f>
        <v>0</v>
      </c>
      <c r="T13" s="6"/>
      <c r="U13" s="6"/>
      <c r="V13" s="6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36" x14ac:dyDescent="0.25">
      <c r="A14" s="32">
        <v>3</v>
      </c>
      <c r="B14" s="10" t="s">
        <v>25</v>
      </c>
      <c r="C14" s="9">
        <v>37</v>
      </c>
      <c r="D14" s="6">
        <v>0</v>
      </c>
      <c r="E14" s="55">
        <v>0</v>
      </c>
      <c r="F14" s="44">
        <f t="shared" si="0"/>
        <v>0</v>
      </c>
      <c r="G14" s="13">
        <v>25</v>
      </c>
      <c r="H14" s="13">
        <v>10.72961373390558</v>
      </c>
      <c r="I14" s="13">
        <v>0</v>
      </c>
      <c r="J14" s="13">
        <v>0</v>
      </c>
      <c r="K14" s="13">
        <v>0</v>
      </c>
      <c r="L14" s="13"/>
      <c r="M14" s="13"/>
      <c r="N14" s="13"/>
      <c r="O14" s="13"/>
      <c r="P14" s="13">
        <f t="shared" si="1"/>
        <v>0</v>
      </c>
      <c r="Q14" s="53">
        <f t="shared" si="2"/>
        <v>0.05</v>
      </c>
      <c r="R14" s="17">
        <f t="shared" si="3"/>
        <v>0</v>
      </c>
      <c r="S14" s="54">
        <f t="shared" si="4"/>
        <v>0</v>
      </c>
      <c r="T14" s="6"/>
      <c r="U14" s="6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84" x14ac:dyDescent="0.25">
      <c r="A15" s="8">
        <v>4</v>
      </c>
      <c r="B15" s="10" t="s">
        <v>26</v>
      </c>
      <c r="C15" s="9">
        <v>45.2</v>
      </c>
      <c r="D15" s="6">
        <v>0</v>
      </c>
      <c r="E15" s="55">
        <v>0</v>
      </c>
      <c r="F15" s="44">
        <f t="shared" si="0"/>
        <v>0</v>
      </c>
      <c r="G15" s="13">
        <v>25</v>
      </c>
      <c r="H15" s="13">
        <v>8.8652482269503547</v>
      </c>
      <c r="I15" s="13">
        <v>0</v>
      </c>
      <c r="J15" s="13">
        <v>0</v>
      </c>
      <c r="K15" s="13">
        <v>0</v>
      </c>
      <c r="L15" s="13"/>
      <c r="M15" s="13"/>
      <c r="N15" s="13"/>
      <c r="O15" s="13"/>
      <c r="P15" s="13">
        <f t="shared" si="1"/>
        <v>0</v>
      </c>
      <c r="Q15" s="53">
        <f t="shared" si="2"/>
        <v>0.05</v>
      </c>
      <c r="R15" s="17">
        <f t="shared" si="3"/>
        <v>0</v>
      </c>
      <c r="S15" s="54">
        <f t="shared" si="4"/>
        <v>0</v>
      </c>
      <c r="T15" s="6"/>
      <c r="U15" s="6"/>
      <c r="V15" s="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62.25" customHeight="1" x14ac:dyDescent="0.25">
      <c r="A16" s="42" t="s">
        <v>85</v>
      </c>
      <c r="B16" s="10" t="s">
        <v>27</v>
      </c>
      <c r="C16" s="9">
        <v>16.399999999999999</v>
      </c>
      <c r="D16" s="6">
        <v>6</v>
      </c>
      <c r="E16" s="55">
        <v>6</v>
      </c>
      <c r="F16" s="44">
        <f t="shared" si="0"/>
        <v>0.36585365853658541</v>
      </c>
      <c r="G16" s="13">
        <v>11</v>
      </c>
      <c r="H16" s="13">
        <v>11.702127659574469</v>
      </c>
      <c r="I16" s="13">
        <v>0</v>
      </c>
      <c r="J16" s="13">
        <v>0</v>
      </c>
      <c r="K16" s="13">
        <v>0</v>
      </c>
      <c r="L16" s="13"/>
      <c r="M16" s="13"/>
      <c r="N16" s="13"/>
      <c r="O16" s="13"/>
      <c r="P16" s="13">
        <f t="shared" si="1"/>
        <v>0.30000000000000004</v>
      </c>
      <c r="Q16" s="53">
        <f t="shared" si="2"/>
        <v>0.05</v>
      </c>
      <c r="R16" s="17">
        <f t="shared" si="3"/>
        <v>0</v>
      </c>
      <c r="S16" s="54">
        <f t="shared" si="4"/>
        <v>0</v>
      </c>
      <c r="T16" s="6"/>
      <c r="U16" s="6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67.5" customHeight="1" x14ac:dyDescent="0.25">
      <c r="A17" s="43" t="s">
        <v>86</v>
      </c>
      <c r="B17" s="26" t="s">
        <v>206</v>
      </c>
      <c r="C17" s="9">
        <v>4.42</v>
      </c>
      <c r="D17" s="6">
        <v>0</v>
      </c>
      <c r="E17" s="55">
        <v>0</v>
      </c>
      <c r="F17" s="45">
        <f t="shared" si="0"/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  <c r="M17" s="13"/>
      <c r="N17" s="13"/>
      <c r="O17" s="13"/>
      <c r="P17" s="13">
        <f t="shared" si="1"/>
        <v>0</v>
      </c>
      <c r="Q17" s="53">
        <f t="shared" si="2"/>
        <v>0.05</v>
      </c>
      <c r="R17" s="17">
        <f t="shared" si="3"/>
        <v>0</v>
      </c>
      <c r="S17" s="54">
        <f t="shared" si="4"/>
        <v>0</v>
      </c>
      <c r="T17" s="6"/>
      <c r="U17" s="6"/>
      <c r="V17" s="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66.75" customHeight="1" x14ac:dyDescent="0.25">
      <c r="A18" s="43" t="s">
        <v>87</v>
      </c>
      <c r="B18" s="10" t="s">
        <v>28</v>
      </c>
      <c r="C18" s="9">
        <v>17.47</v>
      </c>
      <c r="D18" s="6">
        <v>5</v>
      </c>
      <c r="E18" s="55">
        <v>4</v>
      </c>
      <c r="F18" s="44">
        <f t="shared" si="0"/>
        <v>0.2289639381797367</v>
      </c>
      <c r="G18" s="13">
        <v>10</v>
      </c>
      <c r="H18" s="13">
        <v>11.111111111111111</v>
      </c>
      <c r="I18" s="13">
        <v>0</v>
      </c>
      <c r="J18" s="13">
        <v>0</v>
      </c>
      <c r="K18" s="13">
        <v>0</v>
      </c>
      <c r="L18" s="13"/>
      <c r="M18" s="13"/>
      <c r="N18" s="13"/>
      <c r="O18" s="13"/>
      <c r="P18" s="13">
        <f t="shared" si="1"/>
        <v>0.2</v>
      </c>
      <c r="Q18" s="53">
        <f t="shared" si="2"/>
        <v>0.05</v>
      </c>
      <c r="R18" s="17">
        <f t="shared" si="3"/>
        <v>0</v>
      </c>
      <c r="S18" s="54">
        <f t="shared" si="4"/>
        <v>0</v>
      </c>
      <c r="T18" s="6"/>
      <c r="U18" s="6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73.5" customHeight="1" x14ac:dyDescent="0.25">
      <c r="A19" s="43" t="s">
        <v>88</v>
      </c>
      <c r="B19" s="10" t="s">
        <v>205</v>
      </c>
      <c r="C19" s="9">
        <v>3.65</v>
      </c>
      <c r="D19" s="6">
        <v>2</v>
      </c>
      <c r="E19" s="55">
        <v>0</v>
      </c>
      <c r="F19" s="44">
        <f t="shared" si="0"/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  <c r="M19" s="13"/>
      <c r="N19" s="13"/>
      <c r="O19" s="13"/>
      <c r="P19" s="13">
        <f t="shared" si="1"/>
        <v>0</v>
      </c>
      <c r="Q19" s="53">
        <f t="shared" si="2"/>
        <v>0.05</v>
      </c>
      <c r="R19" s="17">
        <f t="shared" si="3"/>
        <v>0</v>
      </c>
      <c r="S19" s="54">
        <f t="shared" si="4"/>
        <v>0</v>
      </c>
      <c r="T19" s="6"/>
      <c r="U19" s="6"/>
      <c r="V19" s="6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42" customHeight="1" x14ac:dyDescent="0.25">
      <c r="A20" s="8">
        <v>6</v>
      </c>
      <c r="B20" s="10" t="s">
        <v>96</v>
      </c>
      <c r="C20" s="9">
        <v>7.9</v>
      </c>
      <c r="D20" s="6">
        <v>0</v>
      </c>
      <c r="E20" s="55">
        <v>0</v>
      </c>
      <c r="F20" s="45">
        <f t="shared" si="0"/>
        <v>0</v>
      </c>
      <c r="G20" s="13">
        <v>9</v>
      </c>
      <c r="H20" s="13">
        <v>8.9108910891089099</v>
      </c>
      <c r="I20" s="13">
        <v>0</v>
      </c>
      <c r="J20" s="13">
        <v>0</v>
      </c>
      <c r="K20" s="13">
        <v>0</v>
      </c>
      <c r="L20" s="13"/>
      <c r="M20" s="13"/>
      <c r="N20" s="13"/>
      <c r="O20" s="13"/>
      <c r="P20" s="13">
        <f t="shared" si="1"/>
        <v>0</v>
      </c>
      <c r="Q20" s="53">
        <f t="shared" si="2"/>
        <v>0.05</v>
      </c>
      <c r="R20" s="17">
        <f t="shared" si="3"/>
        <v>0</v>
      </c>
      <c r="S20" s="54">
        <f t="shared" si="4"/>
        <v>0</v>
      </c>
      <c r="T20" s="6"/>
      <c r="U20" s="6"/>
      <c r="V20" s="6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33" customHeight="1" x14ac:dyDescent="0.25">
      <c r="A21" s="8">
        <v>7</v>
      </c>
      <c r="B21" s="10" t="s">
        <v>70</v>
      </c>
      <c r="C21" s="9">
        <v>3.8969999999999998</v>
      </c>
      <c r="D21" s="6">
        <v>0</v>
      </c>
      <c r="E21" s="55">
        <v>0</v>
      </c>
      <c r="F21" s="36">
        <f t="shared" si="0"/>
        <v>0</v>
      </c>
      <c r="G21" s="13">
        <v>10</v>
      </c>
      <c r="H21" s="13">
        <v>19.607843137254903</v>
      </c>
      <c r="I21" s="13">
        <v>0</v>
      </c>
      <c r="J21" s="13">
        <v>0</v>
      </c>
      <c r="K21" s="13">
        <v>0</v>
      </c>
      <c r="L21" s="13"/>
      <c r="M21" s="13"/>
      <c r="N21" s="13"/>
      <c r="O21" s="13"/>
      <c r="P21" s="13">
        <f t="shared" si="1"/>
        <v>0</v>
      </c>
      <c r="Q21" s="53">
        <f t="shared" si="2"/>
        <v>0.05</v>
      </c>
      <c r="R21" s="17">
        <f t="shared" si="3"/>
        <v>0</v>
      </c>
      <c r="S21" s="54">
        <f t="shared" si="4"/>
        <v>0</v>
      </c>
      <c r="T21" s="6"/>
      <c r="U21" s="6"/>
      <c r="V21" s="6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48" x14ac:dyDescent="0.25">
      <c r="A22" s="8">
        <v>8</v>
      </c>
      <c r="B22" s="10" t="s">
        <v>29</v>
      </c>
      <c r="C22" s="9">
        <v>17.231999999999999</v>
      </c>
      <c r="D22" s="6">
        <v>0</v>
      </c>
      <c r="E22" s="55">
        <v>0</v>
      </c>
      <c r="F22" s="36">
        <f t="shared" si="0"/>
        <v>0</v>
      </c>
      <c r="G22" s="13">
        <v>10</v>
      </c>
      <c r="H22" s="13">
        <v>4.9019607843137258</v>
      </c>
      <c r="I22" s="13">
        <v>0</v>
      </c>
      <c r="J22" s="13">
        <v>0</v>
      </c>
      <c r="K22" s="13">
        <v>0</v>
      </c>
      <c r="L22" s="13"/>
      <c r="M22" s="13"/>
      <c r="N22" s="13"/>
      <c r="O22" s="13"/>
      <c r="P22" s="13">
        <f t="shared" si="1"/>
        <v>0</v>
      </c>
      <c r="Q22" s="53">
        <f t="shared" si="2"/>
        <v>0.05</v>
      </c>
      <c r="R22" s="17">
        <f t="shared" si="3"/>
        <v>0</v>
      </c>
      <c r="S22" s="54">
        <f t="shared" si="4"/>
        <v>0</v>
      </c>
      <c r="T22" s="6"/>
      <c r="U22" s="6"/>
      <c r="V22" s="6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ht="45" customHeight="1" x14ac:dyDescent="0.25">
      <c r="A23" s="8">
        <v>9</v>
      </c>
      <c r="B23" s="10" t="s">
        <v>30</v>
      </c>
      <c r="C23" s="9">
        <v>9.8000000000000007</v>
      </c>
      <c r="D23" s="6">
        <v>0</v>
      </c>
      <c r="E23" s="55">
        <v>0</v>
      </c>
      <c r="F23" s="40">
        <f t="shared" si="0"/>
        <v>0</v>
      </c>
      <c r="G23" s="13">
        <v>11</v>
      </c>
      <c r="H23" s="13">
        <v>14.666666666666666</v>
      </c>
      <c r="I23" s="13">
        <v>0</v>
      </c>
      <c r="J23" s="13">
        <v>0</v>
      </c>
      <c r="K23" s="13">
        <v>0</v>
      </c>
      <c r="L23" s="13"/>
      <c r="M23" s="13"/>
      <c r="N23" s="13"/>
      <c r="O23" s="13"/>
      <c r="P23" s="13">
        <f t="shared" si="1"/>
        <v>0</v>
      </c>
      <c r="Q23" s="53">
        <f t="shared" si="2"/>
        <v>0.05</v>
      </c>
      <c r="R23" s="17">
        <f t="shared" si="3"/>
        <v>0</v>
      </c>
      <c r="S23" s="54">
        <f t="shared" si="4"/>
        <v>0</v>
      </c>
      <c r="T23" s="6"/>
      <c r="U23" s="6"/>
      <c r="V23" s="6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ht="34.5" customHeight="1" x14ac:dyDescent="0.25">
      <c r="A24" s="8">
        <v>10</v>
      </c>
      <c r="B24" s="10" t="s">
        <v>31</v>
      </c>
      <c r="C24" s="9">
        <v>4.1079999999999997</v>
      </c>
      <c r="D24" s="6">
        <v>0</v>
      </c>
      <c r="E24" s="55">
        <v>0</v>
      </c>
      <c r="F24" s="44">
        <f t="shared" si="0"/>
        <v>0</v>
      </c>
      <c r="G24" s="13">
        <v>1</v>
      </c>
      <c r="H24" s="13">
        <v>2.9411764705882351</v>
      </c>
      <c r="I24" s="13">
        <v>0</v>
      </c>
      <c r="J24" s="13">
        <v>0</v>
      </c>
      <c r="K24" s="13">
        <v>0</v>
      </c>
      <c r="L24" s="13"/>
      <c r="M24" s="13"/>
      <c r="N24" s="13"/>
      <c r="O24" s="13"/>
      <c r="P24" s="13">
        <f t="shared" si="1"/>
        <v>0</v>
      </c>
      <c r="Q24" s="53">
        <f t="shared" si="2"/>
        <v>0.05</v>
      </c>
      <c r="R24" s="17">
        <f t="shared" si="3"/>
        <v>0</v>
      </c>
      <c r="S24" s="54">
        <f t="shared" si="4"/>
        <v>0</v>
      </c>
      <c r="T24" s="6"/>
      <c r="U24" s="6"/>
      <c r="V24" s="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s="31" customFormat="1" ht="48" x14ac:dyDescent="0.25">
      <c r="A25" s="43" t="s">
        <v>89</v>
      </c>
      <c r="B25" s="26" t="s">
        <v>76</v>
      </c>
      <c r="C25" s="33">
        <v>13.46</v>
      </c>
      <c r="D25" s="25">
        <v>0</v>
      </c>
      <c r="E25" s="56">
        <v>0</v>
      </c>
      <c r="F25" s="44">
        <f t="shared" si="0"/>
        <v>0</v>
      </c>
      <c r="G25" s="13">
        <v>8</v>
      </c>
      <c r="H25" s="41">
        <v>11.594202898550725</v>
      </c>
      <c r="I25" s="13">
        <v>0</v>
      </c>
      <c r="J25" s="13">
        <v>0</v>
      </c>
      <c r="K25" s="13">
        <v>0</v>
      </c>
      <c r="L25" s="13"/>
      <c r="M25" s="13"/>
      <c r="N25" s="13"/>
      <c r="O25" s="13"/>
      <c r="P25" s="13">
        <f t="shared" si="1"/>
        <v>0</v>
      </c>
      <c r="Q25" s="53">
        <f t="shared" si="2"/>
        <v>0.05</v>
      </c>
      <c r="R25" s="17">
        <f t="shared" si="3"/>
        <v>0</v>
      </c>
      <c r="S25" s="54">
        <f t="shared" si="4"/>
        <v>0</v>
      </c>
      <c r="T25" s="6"/>
      <c r="U25" s="6"/>
      <c r="V25" s="6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1:51" s="31" customFormat="1" ht="51.75" customHeight="1" x14ac:dyDescent="0.25">
      <c r="A26" s="43" t="s">
        <v>90</v>
      </c>
      <c r="B26" s="26" t="s">
        <v>75</v>
      </c>
      <c r="C26" s="33">
        <v>5.165</v>
      </c>
      <c r="D26" s="25">
        <v>0</v>
      </c>
      <c r="E26" s="56">
        <v>0</v>
      </c>
      <c r="F26" s="44">
        <v>0</v>
      </c>
      <c r="G26" s="13">
        <v>0</v>
      </c>
      <c r="H26" s="41">
        <v>0</v>
      </c>
      <c r="I26" s="13">
        <v>0</v>
      </c>
      <c r="J26" s="13">
        <v>0</v>
      </c>
      <c r="K26" s="13">
        <v>0</v>
      </c>
      <c r="L26" s="13"/>
      <c r="M26" s="13"/>
      <c r="N26" s="13"/>
      <c r="O26" s="13"/>
      <c r="P26" s="13">
        <f t="shared" si="1"/>
        <v>0</v>
      </c>
      <c r="Q26" s="53">
        <f t="shared" si="2"/>
        <v>0.05</v>
      </c>
      <c r="R26" s="17">
        <f t="shared" si="3"/>
        <v>0</v>
      </c>
      <c r="S26" s="54">
        <f t="shared" si="4"/>
        <v>0</v>
      </c>
      <c r="T26" s="6"/>
      <c r="U26" s="6"/>
      <c r="V26" s="6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1:51" ht="36" x14ac:dyDescent="0.25">
      <c r="A27" s="8">
        <v>12</v>
      </c>
      <c r="B27" s="10" t="s">
        <v>32</v>
      </c>
      <c r="C27" s="9">
        <v>25.376000000000001</v>
      </c>
      <c r="D27" s="6">
        <v>0</v>
      </c>
      <c r="E27" s="55">
        <v>0</v>
      </c>
      <c r="F27" s="44">
        <f t="shared" si="0"/>
        <v>0</v>
      </c>
      <c r="G27" s="13">
        <v>18</v>
      </c>
      <c r="H27" s="13">
        <v>9.7297297297297298</v>
      </c>
      <c r="I27" s="13">
        <v>0</v>
      </c>
      <c r="J27" s="13">
        <v>0</v>
      </c>
      <c r="K27" s="13">
        <v>0</v>
      </c>
      <c r="L27" s="13"/>
      <c r="M27" s="13"/>
      <c r="N27" s="13"/>
      <c r="O27" s="13"/>
      <c r="P27" s="13">
        <f t="shared" si="1"/>
        <v>0</v>
      </c>
      <c r="Q27" s="53">
        <f t="shared" si="2"/>
        <v>0.05</v>
      </c>
      <c r="R27" s="17">
        <f t="shared" si="3"/>
        <v>0</v>
      </c>
      <c r="S27" s="54">
        <f t="shared" si="4"/>
        <v>0</v>
      </c>
      <c r="T27" s="6"/>
      <c r="U27" s="6"/>
      <c r="V27" s="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24" x14ac:dyDescent="0.25">
      <c r="A28" s="8">
        <v>13</v>
      </c>
      <c r="B28" s="10" t="s">
        <v>33</v>
      </c>
      <c r="C28" s="9">
        <v>17.8</v>
      </c>
      <c r="D28" s="6">
        <v>0</v>
      </c>
      <c r="E28" s="55">
        <v>0</v>
      </c>
      <c r="F28" s="44">
        <f t="shared" si="0"/>
        <v>0</v>
      </c>
      <c r="G28" s="13">
        <v>12</v>
      </c>
      <c r="H28" s="13">
        <v>11.320754716981133</v>
      </c>
      <c r="I28" s="13">
        <v>0</v>
      </c>
      <c r="J28" s="13">
        <v>0</v>
      </c>
      <c r="K28" s="13">
        <v>0</v>
      </c>
      <c r="L28" s="13"/>
      <c r="M28" s="13"/>
      <c r="N28" s="13"/>
      <c r="O28" s="13"/>
      <c r="P28" s="13">
        <f t="shared" si="1"/>
        <v>0</v>
      </c>
      <c r="Q28" s="53">
        <f t="shared" si="2"/>
        <v>0.05</v>
      </c>
      <c r="R28" s="17">
        <f t="shared" si="3"/>
        <v>0</v>
      </c>
      <c r="S28" s="54">
        <f t="shared" si="4"/>
        <v>0</v>
      </c>
      <c r="T28" s="6"/>
      <c r="U28" s="6"/>
      <c r="V28" s="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ht="24" x14ac:dyDescent="0.25">
      <c r="A29" s="8">
        <v>14</v>
      </c>
      <c r="B29" s="10" t="s">
        <v>34</v>
      </c>
      <c r="C29" s="9">
        <v>11.77</v>
      </c>
      <c r="D29" s="6">
        <v>0</v>
      </c>
      <c r="E29" s="55">
        <v>0</v>
      </c>
      <c r="F29" s="44">
        <f t="shared" si="0"/>
        <v>0</v>
      </c>
      <c r="G29" s="13">
        <v>33</v>
      </c>
      <c r="H29" s="13">
        <v>19.879518072289155</v>
      </c>
      <c r="I29" s="13">
        <v>0</v>
      </c>
      <c r="J29" s="13">
        <v>0</v>
      </c>
      <c r="K29" s="13">
        <v>0</v>
      </c>
      <c r="L29" s="13"/>
      <c r="M29" s="13"/>
      <c r="N29" s="13"/>
      <c r="O29" s="13"/>
      <c r="P29" s="13">
        <f t="shared" si="1"/>
        <v>0</v>
      </c>
      <c r="Q29" s="53">
        <f t="shared" si="2"/>
        <v>0.05</v>
      </c>
      <c r="R29" s="17">
        <f t="shared" si="3"/>
        <v>0</v>
      </c>
      <c r="S29" s="54">
        <f t="shared" si="4"/>
        <v>0</v>
      </c>
      <c r="T29" s="6"/>
      <c r="U29" s="6"/>
      <c r="V29" s="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</row>
    <row r="30" spans="1:51" ht="48" x14ac:dyDescent="0.25">
      <c r="A30" s="8">
        <v>15</v>
      </c>
      <c r="B30" s="10" t="s">
        <v>35</v>
      </c>
      <c r="C30" s="9">
        <v>11.08</v>
      </c>
      <c r="D30" s="6">
        <v>0</v>
      </c>
      <c r="E30" s="55">
        <v>0</v>
      </c>
      <c r="F30" s="44">
        <f t="shared" si="0"/>
        <v>0</v>
      </c>
      <c r="G30" s="13">
        <v>12</v>
      </c>
      <c r="H30" s="13">
        <v>15</v>
      </c>
      <c r="I30" s="13">
        <v>0</v>
      </c>
      <c r="J30" s="13">
        <v>0</v>
      </c>
      <c r="K30" s="13">
        <v>0</v>
      </c>
      <c r="L30" s="13"/>
      <c r="M30" s="13"/>
      <c r="N30" s="13"/>
      <c r="O30" s="13"/>
      <c r="P30" s="13">
        <f t="shared" si="1"/>
        <v>0</v>
      </c>
      <c r="Q30" s="53">
        <f t="shared" si="2"/>
        <v>0.05</v>
      </c>
      <c r="R30" s="17">
        <f t="shared" si="3"/>
        <v>0</v>
      </c>
      <c r="S30" s="54">
        <f t="shared" si="4"/>
        <v>0</v>
      </c>
      <c r="T30" s="6"/>
      <c r="U30" s="6"/>
      <c r="V30" s="6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51" ht="46.5" customHeight="1" x14ac:dyDescent="0.25">
      <c r="A31" s="8">
        <v>16</v>
      </c>
      <c r="B31" s="10" t="s">
        <v>36</v>
      </c>
      <c r="C31" s="9">
        <v>24.7</v>
      </c>
      <c r="D31" s="6">
        <v>0</v>
      </c>
      <c r="E31" s="55">
        <v>0</v>
      </c>
      <c r="F31" s="44">
        <f t="shared" si="0"/>
        <v>0</v>
      </c>
      <c r="G31" s="13">
        <v>24</v>
      </c>
      <c r="H31" s="13">
        <v>8.8560885608856079</v>
      </c>
      <c r="I31" s="13">
        <v>0</v>
      </c>
      <c r="J31" s="13">
        <v>0</v>
      </c>
      <c r="K31" s="13">
        <v>0</v>
      </c>
      <c r="L31" s="13"/>
      <c r="M31" s="13"/>
      <c r="N31" s="13"/>
      <c r="O31" s="13"/>
      <c r="P31" s="13">
        <f t="shared" si="1"/>
        <v>0</v>
      </c>
      <c r="Q31" s="53">
        <f t="shared" si="2"/>
        <v>0.05</v>
      </c>
      <c r="R31" s="17">
        <f t="shared" si="3"/>
        <v>0</v>
      </c>
      <c r="S31" s="54">
        <f t="shared" si="4"/>
        <v>0</v>
      </c>
      <c r="T31" s="6"/>
      <c r="U31" s="6"/>
      <c r="V31" s="6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48" x14ac:dyDescent="0.25">
      <c r="A32" s="8">
        <v>17</v>
      </c>
      <c r="B32" s="10" t="s">
        <v>37</v>
      </c>
      <c r="C32" s="9">
        <v>12.089</v>
      </c>
      <c r="D32" s="6">
        <v>0</v>
      </c>
      <c r="E32" s="55">
        <v>0</v>
      </c>
      <c r="F32" s="44">
        <f t="shared" si="0"/>
        <v>0</v>
      </c>
      <c r="G32" s="13">
        <v>8</v>
      </c>
      <c r="H32" s="13">
        <v>7.1428571428571423</v>
      </c>
      <c r="I32" s="13">
        <v>0</v>
      </c>
      <c r="J32" s="13">
        <v>0</v>
      </c>
      <c r="K32" s="13">
        <v>0</v>
      </c>
      <c r="L32" s="13"/>
      <c r="M32" s="13"/>
      <c r="N32" s="13"/>
      <c r="O32" s="13"/>
      <c r="P32" s="13">
        <f t="shared" si="1"/>
        <v>0</v>
      </c>
      <c r="Q32" s="53">
        <f t="shared" si="2"/>
        <v>0.05</v>
      </c>
      <c r="R32" s="17">
        <f t="shared" si="3"/>
        <v>0</v>
      </c>
      <c r="S32" s="54">
        <f t="shared" si="4"/>
        <v>0</v>
      </c>
      <c r="T32" s="6"/>
      <c r="U32" s="6"/>
      <c r="V32" s="6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36" x14ac:dyDescent="0.25">
      <c r="A33" s="8">
        <v>18</v>
      </c>
      <c r="B33" s="10" t="s">
        <v>38</v>
      </c>
      <c r="C33" s="9">
        <v>12.076000000000001</v>
      </c>
      <c r="D33" s="6">
        <v>0</v>
      </c>
      <c r="E33" s="55">
        <v>0</v>
      </c>
      <c r="F33" s="44">
        <f t="shared" si="0"/>
        <v>0</v>
      </c>
      <c r="G33" s="13">
        <v>9</v>
      </c>
      <c r="H33" s="13">
        <v>10.975609756097562</v>
      </c>
      <c r="I33" s="13">
        <v>0</v>
      </c>
      <c r="J33" s="13">
        <v>0</v>
      </c>
      <c r="K33" s="13">
        <v>0</v>
      </c>
      <c r="L33" s="13"/>
      <c r="M33" s="13"/>
      <c r="N33" s="13"/>
      <c r="O33" s="13"/>
      <c r="P33" s="13">
        <f t="shared" si="1"/>
        <v>0</v>
      </c>
      <c r="Q33" s="53">
        <f t="shared" si="2"/>
        <v>0.05</v>
      </c>
      <c r="R33" s="17">
        <f t="shared" si="3"/>
        <v>0</v>
      </c>
      <c r="S33" s="54">
        <f t="shared" si="4"/>
        <v>0</v>
      </c>
      <c r="T33" s="6"/>
      <c r="U33" s="6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58.5" customHeight="1" x14ac:dyDescent="0.25">
      <c r="A34" s="43" t="s">
        <v>91</v>
      </c>
      <c r="B34" s="10" t="s">
        <v>71</v>
      </c>
      <c r="C34" s="9">
        <v>5.2629999999999999</v>
      </c>
      <c r="D34" s="6">
        <v>0</v>
      </c>
      <c r="E34" s="55">
        <v>0</v>
      </c>
      <c r="F34" s="44">
        <f t="shared" si="0"/>
        <v>0</v>
      </c>
      <c r="G34" s="13">
        <v>10</v>
      </c>
      <c r="H34" s="13">
        <v>17.241379310344829</v>
      </c>
      <c r="I34" s="13">
        <v>0</v>
      </c>
      <c r="J34" s="13">
        <v>0</v>
      </c>
      <c r="K34" s="13">
        <v>0</v>
      </c>
      <c r="L34" s="13"/>
      <c r="M34" s="13"/>
      <c r="N34" s="13"/>
      <c r="O34" s="13"/>
      <c r="P34" s="13">
        <f t="shared" si="1"/>
        <v>0</v>
      </c>
      <c r="Q34" s="53">
        <f t="shared" si="2"/>
        <v>0.05</v>
      </c>
      <c r="R34" s="17">
        <f t="shared" si="3"/>
        <v>0</v>
      </c>
      <c r="S34" s="54">
        <f t="shared" si="4"/>
        <v>0</v>
      </c>
      <c r="T34" s="6"/>
      <c r="U34" s="6"/>
      <c r="V34" s="6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46.5" customHeight="1" x14ac:dyDescent="0.25">
      <c r="A35" s="43" t="s">
        <v>92</v>
      </c>
      <c r="B35" s="10" t="s">
        <v>72</v>
      </c>
      <c r="C35" s="9">
        <v>11.74</v>
      </c>
      <c r="D35" s="6">
        <v>0</v>
      </c>
      <c r="E35" s="55">
        <v>0</v>
      </c>
      <c r="F35" s="44">
        <f t="shared" si="0"/>
        <v>0</v>
      </c>
      <c r="G35" s="13">
        <v>15</v>
      </c>
      <c r="H35" s="13">
        <v>15</v>
      </c>
      <c r="I35" s="13">
        <v>0</v>
      </c>
      <c r="J35" s="13">
        <v>0</v>
      </c>
      <c r="K35" s="13">
        <v>0</v>
      </c>
      <c r="L35" s="13"/>
      <c r="M35" s="13"/>
      <c r="N35" s="13"/>
      <c r="O35" s="13"/>
      <c r="P35" s="13">
        <f t="shared" si="1"/>
        <v>0</v>
      </c>
      <c r="Q35" s="53">
        <f t="shared" si="2"/>
        <v>0.05</v>
      </c>
      <c r="R35" s="17">
        <f t="shared" si="3"/>
        <v>0</v>
      </c>
      <c r="S35" s="54">
        <f t="shared" si="4"/>
        <v>0</v>
      </c>
      <c r="T35" s="6"/>
      <c r="U35" s="6"/>
      <c r="V35" s="6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36" x14ac:dyDescent="0.25">
      <c r="A36" s="8">
        <v>20</v>
      </c>
      <c r="B36" s="10" t="s">
        <v>39</v>
      </c>
      <c r="C36" s="9">
        <v>21.366</v>
      </c>
      <c r="D36" s="6">
        <v>0</v>
      </c>
      <c r="E36" s="55">
        <v>0</v>
      </c>
      <c r="F36" s="44">
        <f t="shared" si="0"/>
        <v>0</v>
      </c>
      <c r="G36" s="13">
        <v>13</v>
      </c>
      <c r="H36" s="13">
        <v>10.317460317460316</v>
      </c>
      <c r="I36" s="13">
        <v>0</v>
      </c>
      <c r="J36" s="13">
        <v>0</v>
      </c>
      <c r="K36" s="13">
        <v>0</v>
      </c>
      <c r="L36" s="13"/>
      <c r="M36" s="13"/>
      <c r="N36" s="13"/>
      <c r="O36" s="13"/>
      <c r="P36" s="13">
        <f t="shared" si="1"/>
        <v>0</v>
      </c>
      <c r="Q36" s="53">
        <f t="shared" si="2"/>
        <v>0.05</v>
      </c>
      <c r="R36" s="17">
        <f t="shared" si="3"/>
        <v>0</v>
      </c>
      <c r="S36" s="54">
        <f t="shared" si="4"/>
        <v>0</v>
      </c>
      <c r="T36" s="6"/>
      <c r="U36" s="6"/>
      <c r="V36" s="6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60" x14ac:dyDescent="0.25">
      <c r="A37" s="8">
        <v>21</v>
      </c>
      <c r="B37" s="10" t="s">
        <v>40</v>
      </c>
      <c r="C37" s="9">
        <v>37.362000000000002</v>
      </c>
      <c r="D37" s="6">
        <v>0</v>
      </c>
      <c r="E37" s="55">
        <v>0</v>
      </c>
      <c r="F37" s="44">
        <f t="shared" si="0"/>
        <v>0</v>
      </c>
      <c r="G37" s="13">
        <v>15</v>
      </c>
      <c r="H37" s="13">
        <v>5.836575875486381</v>
      </c>
      <c r="I37" s="13">
        <v>0</v>
      </c>
      <c r="J37" s="13">
        <v>0</v>
      </c>
      <c r="K37" s="13">
        <v>0</v>
      </c>
      <c r="L37" s="13"/>
      <c r="M37" s="13"/>
      <c r="N37" s="13"/>
      <c r="O37" s="13"/>
      <c r="P37" s="13">
        <f t="shared" si="1"/>
        <v>0</v>
      </c>
      <c r="Q37" s="53">
        <f t="shared" si="2"/>
        <v>0.05</v>
      </c>
      <c r="R37" s="17">
        <f t="shared" si="3"/>
        <v>0</v>
      </c>
      <c r="S37" s="54">
        <f t="shared" si="4"/>
        <v>0</v>
      </c>
      <c r="T37" s="6"/>
      <c r="U37" s="6"/>
      <c r="V37" s="6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48" x14ac:dyDescent="0.25">
      <c r="A38" s="8">
        <v>22</v>
      </c>
      <c r="B38" s="10" t="s">
        <v>41</v>
      </c>
      <c r="C38" s="9">
        <v>49.816000000000003</v>
      </c>
      <c r="D38" s="6">
        <v>0</v>
      </c>
      <c r="E38" s="55">
        <v>0</v>
      </c>
      <c r="F38" s="44">
        <f t="shared" si="0"/>
        <v>0</v>
      </c>
      <c r="G38" s="13">
        <v>23</v>
      </c>
      <c r="H38" s="13">
        <v>7.9861111111111107</v>
      </c>
      <c r="I38" s="13">
        <v>0</v>
      </c>
      <c r="J38" s="13">
        <v>0</v>
      </c>
      <c r="K38" s="13">
        <v>0</v>
      </c>
      <c r="L38" s="13"/>
      <c r="M38" s="13"/>
      <c r="N38" s="13"/>
      <c r="O38" s="13"/>
      <c r="P38" s="13">
        <f t="shared" si="1"/>
        <v>0</v>
      </c>
      <c r="Q38" s="53">
        <f t="shared" si="2"/>
        <v>0.05</v>
      </c>
      <c r="R38" s="17">
        <f t="shared" si="3"/>
        <v>0</v>
      </c>
      <c r="S38" s="54">
        <f t="shared" si="4"/>
        <v>0</v>
      </c>
      <c r="T38" s="6"/>
      <c r="U38" s="6"/>
      <c r="V38" s="6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60" x14ac:dyDescent="0.25">
      <c r="A39" s="8">
        <v>23</v>
      </c>
      <c r="B39" s="10" t="s">
        <v>42</v>
      </c>
      <c r="C39" s="9">
        <v>23.972000000000001</v>
      </c>
      <c r="D39" s="6">
        <v>0</v>
      </c>
      <c r="E39" s="55">
        <v>0</v>
      </c>
      <c r="F39" s="44">
        <f t="shared" si="0"/>
        <v>0</v>
      </c>
      <c r="G39" s="13">
        <v>18</v>
      </c>
      <c r="H39" s="13">
        <v>9.8901098901098905</v>
      </c>
      <c r="I39" s="13">
        <v>0</v>
      </c>
      <c r="J39" s="13">
        <v>0</v>
      </c>
      <c r="K39" s="13">
        <v>0</v>
      </c>
      <c r="L39" s="13"/>
      <c r="M39" s="13"/>
      <c r="N39" s="13"/>
      <c r="O39" s="13"/>
      <c r="P39" s="13">
        <f t="shared" si="1"/>
        <v>0</v>
      </c>
      <c r="Q39" s="53">
        <f t="shared" si="2"/>
        <v>0.05</v>
      </c>
      <c r="R39" s="17">
        <f t="shared" si="3"/>
        <v>0</v>
      </c>
      <c r="S39" s="54">
        <f t="shared" si="4"/>
        <v>0</v>
      </c>
      <c r="T39" s="6"/>
      <c r="U39" s="6"/>
      <c r="V39" s="6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48" x14ac:dyDescent="0.25">
      <c r="A40" s="8">
        <v>24</v>
      </c>
      <c r="B40" s="10" t="s">
        <v>43</v>
      </c>
      <c r="C40" s="9">
        <v>31.5</v>
      </c>
      <c r="D40" s="6">
        <v>0</v>
      </c>
      <c r="E40" s="55">
        <v>0</v>
      </c>
      <c r="F40" s="44">
        <f t="shared" si="0"/>
        <v>0</v>
      </c>
      <c r="G40" s="13">
        <v>18</v>
      </c>
      <c r="H40" s="13">
        <v>11.688311688311687</v>
      </c>
      <c r="I40" s="13">
        <v>0</v>
      </c>
      <c r="J40" s="13">
        <v>0</v>
      </c>
      <c r="K40" s="13">
        <v>0</v>
      </c>
      <c r="L40" s="13"/>
      <c r="M40" s="13"/>
      <c r="N40" s="13"/>
      <c r="O40" s="13"/>
      <c r="P40" s="13">
        <f t="shared" si="1"/>
        <v>0</v>
      </c>
      <c r="Q40" s="53">
        <f t="shared" si="2"/>
        <v>0.05</v>
      </c>
      <c r="R40" s="17">
        <f t="shared" si="3"/>
        <v>0</v>
      </c>
      <c r="S40" s="54">
        <f t="shared" si="4"/>
        <v>0</v>
      </c>
      <c r="T40" s="6"/>
      <c r="U40" s="6"/>
      <c r="V40" s="6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48" x14ac:dyDescent="0.25">
      <c r="A41" s="8">
        <v>25</v>
      </c>
      <c r="B41" s="10" t="s">
        <v>44</v>
      </c>
      <c r="C41" s="9">
        <v>38.970999999999997</v>
      </c>
      <c r="D41" s="6">
        <v>0</v>
      </c>
      <c r="E41" s="55">
        <v>0</v>
      </c>
      <c r="F41" s="44">
        <f t="shared" si="0"/>
        <v>0</v>
      </c>
      <c r="G41" s="13">
        <v>23</v>
      </c>
      <c r="H41" s="13">
        <v>6.3186813186813184</v>
      </c>
      <c r="I41" s="13">
        <v>0</v>
      </c>
      <c r="J41" s="13">
        <v>0</v>
      </c>
      <c r="K41" s="13">
        <v>0</v>
      </c>
      <c r="L41" s="13"/>
      <c r="M41" s="13"/>
      <c r="N41" s="13"/>
      <c r="O41" s="13"/>
      <c r="P41" s="13">
        <f t="shared" si="1"/>
        <v>0</v>
      </c>
      <c r="Q41" s="53">
        <f t="shared" si="2"/>
        <v>0.05</v>
      </c>
      <c r="R41" s="17">
        <f t="shared" si="3"/>
        <v>0</v>
      </c>
      <c r="S41" s="54">
        <f t="shared" si="4"/>
        <v>0</v>
      </c>
      <c r="T41" s="6"/>
      <c r="U41" s="6"/>
      <c r="V41" s="6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60" x14ac:dyDescent="0.25">
      <c r="A42" s="8">
        <v>26</v>
      </c>
      <c r="B42" s="26" t="s">
        <v>45</v>
      </c>
      <c r="C42" s="9">
        <v>59.8</v>
      </c>
      <c r="D42" s="6">
        <v>0</v>
      </c>
      <c r="E42" s="55">
        <v>0</v>
      </c>
      <c r="F42" s="44">
        <f t="shared" si="0"/>
        <v>0</v>
      </c>
      <c r="G42" s="13">
        <v>28</v>
      </c>
      <c r="H42" s="13">
        <v>11.76470588235294</v>
      </c>
      <c r="I42" s="13">
        <v>0</v>
      </c>
      <c r="J42" s="13">
        <v>0</v>
      </c>
      <c r="K42" s="13">
        <v>0</v>
      </c>
      <c r="L42" s="13"/>
      <c r="M42" s="13"/>
      <c r="N42" s="13"/>
      <c r="O42" s="13"/>
      <c r="P42" s="13">
        <f t="shared" si="1"/>
        <v>0</v>
      </c>
      <c r="Q42" s="53">
        <f t="shared" si="2"/>
        <v>0.05</v>
      </c>
      <c r="R42" s="17">
        <f t="shared" si="3"/>
        <v>0</v>
      </c>
      <c r="S42" s="54">
        <f t="shared" si="4"/>
        <v>0</v>
      </c>
      <c r="T42" s="6"/>
      <c r="U42" s="6"/>
      <c r="V42" s="6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60" x14ac:dyDescent="0.25">
      <c r="A43" s="8">
        <v>27</v>
      </c>
      <c r="B43" s="10" t="s">
        <v>46</v>
      </c>
      <c r="C43" s="9">
        <v>28.702000000000002</v>
      </c>
      <c r="D43" s="6">
        <v>0</v>
      </c>
      <c r="E43" s="55">
        <v>0</v>
      </c>
      <c r="F43" s="44">
        <f t="shared" si="0"/>
        <v>0</v>
      </c>
      <c r="G43" s="13">
        <v>7</v>
      </c>
      <c r="H43" s="13">
        <v>3.3175355450236967</v>
      </c>
      <c r="I43" s="13">
        <v>0</v>
      </c>
      <c r="J43" s="13">
        <v>0</v>
      </c>
      <c r="K43" s="13">
        <v>0</v>
      </c>
      <c r="L43" s="13"/>
      <c r="M43" s="13"/>
      <c r="N43" s="13"/>
      <c r="O43" s="13"/>
      <c r="P43" s="13">
        <f t="shared" si="1"/>
        <v>0</v>
      </c>
      <c r="Q43" s="53">
        <f t="shared" si="2"/>
        <v>0.05</v>
      </c>
      <c r="R43" s="17">
        <f t="shared" si="3"/>
        <v>0</v>
      </c>
      <c r="S43" s="54">
        <f t="shared" si="4"/>
        <v>0</v>
      </c>
      <c r="T43" s="6"/>
      <c r="U43" s="6"/>
      <c r="V43" s="6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48" x14ac:dyDescent="0.25">
      <c r="A44" s="8">
        <v>28</v>
      </c>
      <c r="B44" s="10" t="s">
        <v>47</v>
      </c>
      <c r="C44" s="9">
        <v>27.7</v>
      </c>
      <c r="D44" s="6">
        <v>0</v>
      </c>
      <c r="E44" s="55">
        <v>0</v>
      </c>
      <c r="F44" s="44">
        <f t="shared" si="0"/>
        <v>0</v>
      </c>
      <c r="G44" s="13">
        <v>18</v>
      </c>
      <c r="H44" s="13">
        <v>11.612903225806452</v>
      </c>
      <c r="I44" s="13">
        <v>0</v>
      </c>
      <c r="J44" s="13">
        <v>0</v>
      </c>
      <c r="K44" s="13">
        <v>0</v>
      </c>
      <c r="L44" s="13"/>
      <c r="M44" s="13"/>
      <c r="N44" s="13"/>
      <c r="O44" s="13"/>
      <c r="P44" s="13">
        <f t="shared" si="1"/>
        <v>0</v>
      </c>
      <c r="Q44" s="53">
        <f t="shared" si="2"/>
        <v>0.05</v>
      </c>
      <c r="R44" s="17">
        <f t="shared" si="3"/>
        <v>0</v>
      </c>
      <c r="S44" s="54">
        <f t="shared" si="4"/>
        <v>0</v>
      </c>
      <c r="T44" s="6"/>
      <c r="U44" s="6"/>
      <c r="V44" s="6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s="15" customFormat="1" ht="48" x14ac:dyDescent="0.25">
      <c r="A45" s="8">
        <v>29</v>
      </c>
      <c r="B45" s="10" t="s">
        <v>48</v>
      </c>
      <c r="C45" s="9">
        <v>41.25</v>
      </c>
      <c r="D45" s="13">
        <v>0</v>
      </c>
      <c r="E45" s="55">
        <v>0</v>
      </c>
      <c r="F45" s="44">
        <f t="shared" si="0"/>
        <v>0</v>
      </c>
      <c r="G45" s="13">
        <v>22</v>
      </c>
      <c r="H45" s="13">
        <v>10.526315789473683</v>
      </c>
      <c r="I45" s="13">
        <v>0</v>
      </c>
      <c r="J45" s="13">
        <v>0</v>
      </c>
      <c r="K45" s="13">
        <v>0</v>
      </c>
      <c r="L45" s="13"/>
      <c r="M45" s="13"/>
      <c r="N45" s="13"/>
      <c r="O45" s="13"/>
      <c r="P45" s="13">
        <f t="shared" si="1"/>
        <v>0</v>
      </c>
      <c r="Q45" s="53">
        <f t="shared" si="2"/>
        <v>0.05</v>
      </c>
      <c r="R45" s="17">
        <f t="shared" si="3"/>
        <v>0</v>
      </c>
      <c r="S45" s="54">
        <f t="shared" si="4"/>
        <v>0</v>
      </c>
      <c r="T45" s="6"/>
      <c r="U45" s="6"/>
      <c r="V45" s="6"/>
      <c r="W45" s="14"/>
      <c r="X45" s="7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</row>
    <row r="46" spans="1:51" ht="60" x14ac:dyDescent="0.25">
      <c r="A46" s="8">
        <v>30</v>
      </c>
      <c r="B46" s="10" t="s">
        <v>49</v>
      </c>
      <c r="C46" s="9">
        <v>41.254199999999997</v>
      </c>
      <c r="D46" s="6">
        <v>0</v>
      </c>
      <c r="E46" s="55">
        <v>0</v>
      </c>
      <c r="F46" s="44">
        <f t="shared" si="0"/>
        <v>0</v>
      </c>
      <c r="G46" s="13">
        <v>29</v>
      </c>
      <c r="H46" s="13">
        <v>9.9315068493150687</v>
      </c>
      <c r="I46" s="13">
        <v>0</v>
      </c>
      <c r="J46" s="13">
        <v>0</v>
      </c>
      <c r="K46" s="13">
        <v>0</v>
      </c>
      <c r="L46" s="13"/>
      <c r="M46" s="13"/>
      <c r="N46" s="13"/>
      <c r="O46" s="13"/>
      <c r="P46" s="13">
        <f t="shared" si="1"/>
        <v>0</v>
      </c>
      <c r="Q46" s="53">
        <f t="shared" si="2"/>
        <v>0.05</v>
      </c>
      <c r="R46" s="17">
        <f t="shared" si="3"/>
        <v>0</v>
      </c>
      <c r="S46" s="54">
        <f t="shared" si="4"/>
        <v>0</v>
      </c>
      <c r="T46" s="6"/>
      <c r="U46" s="6"/>
      <c r="V46" s="6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63.75" customHeight="1" x14ac:dyDescent="0.25">
      <c r="A47" s="8">
        <v>31</v>
      </c>
      <c r="B47" s="10" t="s">
        <v>50</v>
      </c>
      <c r="C47" s="9">
        <v>45.048999999999999</v>
      </c>
      <c r="D47" s="6">
        <v>0</v>
      </c>
      <c r="E47" s="55">
        <v>0</v>
      </c>
      <c r="F47" s="44">
        <f t="shared" si="0"/>
        <v>0</v>
      </c>
      <c r="G47" s="13">
        <v>26</v>
      </c>
      <c r="H47" s="13">
        <v>11.607142857142858</v>
      </c>
      <c r="I47" s="13">
        <v>0</v>
      </c>
      <c r="J47" s="13">
        <v>0</v>
      </c>
      <c r="K47" s="13">
        <v>0</v>
      </c>
      <c r="L47" s="13"/>
      <c r="M47" s="13"/>
      <c r="N47" s="13"/>
      <c r="O47" s="13"/>
      <c r="P47" s="13">
        <f t="shared" si="1"/>
        <v>0</v>
      </c>
      <c r="Q47" s="53">
        <f t="shared" si="2"/>
        <v>0.05</v>
      </c>
      <c r="R47" s="17">
        <f t="shared" si="3"/>
        <v>0</v>
      </c>
      <c r="S47" s="54">
        <f t="shared" si="4"/>
        <v>0</v>
      </c>
      <c r="T47" s="6"/>
      <c r="U47" s="6"/>
      <c r="V47" s="6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58.5" customHeight="1" x14ac:dyDescent="0.25">
      <c r="A48" s="8">
        <v>32</v>
      </c>
      <c r="B48" s="10" t="s">
        <v>51</v>
      </c>
      <c r="C48" s="9">
        <v>38.18</v>
      </c>
      <c r="D48" s="6">
        <v>0</v>
      </c>
      <c r="E48" s="55">
        <v>0</v>
      </c>
      <c r="F48" s="44">
        <f t="shared" si="0"/>
        <v>0</v>
      </c>
      <c r="G48" s="13">
        <v>30</v>
      </c>
      <c r="H48" s="13">
        <v>6.7264573991031389</v>
      </c>
      <c r="I48" s="13">
        <v>0</v>
      </c>
      <c r="J48" s="13">
        <v>0</v>
      </c>
      <c r="K48" s="13">
        <v>0</v>
      </c>
      <c r="L48" s="13"/>
      <c r="M48" s="13"/>
      <c r="N48" s="13"/>
      <c r="O48" s="13"/>
      <c r="P48" s="13">
        <f t="shared" si="1"/>
        <v>0</v>
      </c>
      <c r="Q48" s="53">
        <f t="shared" si="2"/>
        <v>0.05</v>
      </c>
      <c r="R48" s="17">
        <f t="shared" si="3"/>
        <v>0</v>
      </c>
      <c r="S48" s="54">
        <f t="shared" si="4"/>
        <v>0</v>
      </c>
      <c r="T48" s="6"/>
      <c r="U48" s="6"/>
      <c r="V48" s="6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48" x14ac:dyDescent="0.25">
      <c r="A49" s="8">
        <v>33</v>
      </c>
      <c r="B49" s="10" t="s">
        <v>68</v>
      </c>
      <c r="C49" s="9">
        <v>22.2</v>
      </c>
      <c r="D49" s="6">
        <v>0</v>
      </c>
      <c r="E49" s="55">
        <v>0</v>
      </c>
      <c r="F49" s="44">
        <f t="shared" si="0"/>
        <v>0</v>
      </c>
      <c r="G49" s="13">
        <v>16</v>
      </c>
      <c r="H49" s="13">
        <v>10.810810810810811</v>
      </c>
      <c r="I49" s="13">
        <v>0</v>
      </c>
      <c r="J49" s="13">
        <v>0</v>
      </c>
      <c r="K49" s="13">
        <v>0</v>
      </c>
      <c r="L49" s="13"/>
      <c r="M49" s="13"/>
      <c r="N49" s="13"/>
      <c r="O49" s="13"/>
      <c r="P49" s="13">
        <f t="shared" si="1"/>
        <v>0</v>
      </c>
      <c r="Q49" s="53">
        <f t="shared" si="2"/>
        <v>0.05</v>
      </c>
      <c r="R49" s="17">
        <f t="shared" si="3"/>
        <v>0</v>
      </c>
      <c r="S49" s="54">
        <f t="shared" si="4"/>
        <v>0</v>
      </c>
      <c r="T49" s="6"/>
      <c r="U49" s="6"/>
      <c r="V49" s="6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36" x14ac:dyDescent="0.25">
      <c r="A50" s="8">
        <v>34</v>
      </c>
      <c r="B50" s="10" t="s">
        <v>52</v>
      </c>
      <c r="C50" s="9">
        <v>449.37060000000002</v>
      </c>
      <c r="D50" s="6">
        <v>0</v>
      </c>
      <c r="E50" s="55">
        <v>0</v>
      </c>
      <c r="F50" s="44">
        <f t="shared" si="0"/>
        <v>0</v>
      </c>
      <c r="G50" s="13">
        <v>281</v>
      </c>
      <c r="H50" s="13">
        <v>11.96763202725724</v>
      </c>
      <c r="I50" s="13">
        <v>0</v>
      </c>
      <c r="J50" s="13">
        <v>0</v>
      </c>
      <c r="K50" s="13">
        <v>0</v>
      </c>
      <c r="L50" s="13"/>
      <c r="M50" s="13"/>
      <c r="N50" s="13"/>
      <c r="O50" s="13"/>
      <c r="P50" s="13">
        <f t="shared" si="1"/>
        <v>0</v>
      </c>
      <c r="Q50" s="53">
        <f t="shared" si="2"/>
        <v>0.05</v>
      </c>
      <c r="R50" s="17">
        <f t="shared" si="3"/>
        <v>0</v>
      </c>
      <c r="S50" s="54">
        <f t="shared" si="4"/>
        <v>0</v>
      </c>
      <c r="T50" s="6"/>
      <c r="U50" s="6"/>
      <c r="V50" s="6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36.75" x14ac:dyDescent="0.25">
      <c r="A51" s="8">
        <v>35</v>
      </c>
      <c r="B51" s="11" t="s">
        <v>53</v>
      </c>
      <c r="C51" s="9">
        <v>26.11</v>
      </c>
      <c r="D51" s="6">
        <v>0</v>
      </c>
      <c r="E51" s="55">
        <v>0</v>
      </c>
      <c r="F51" s="44">
        <f t="shared" si="0"/>
        <v>0</v>
      </c>
      <c r="G51" s="13">
        <v>20</v>
      </c>
      <c r="H51" s="13">
        <v>7.3800738007380069</v>
      </c>
      <c r="I51" s="13">
        <v>0</v>
      </c>
      <c r="J51" s="13">
        <v>0</v>
      </c>
      <c r="K51" s="13">
        <v>0</v>
      </c>
      <c r="L51" s="13"/>
      <c r="M51" s="13"/>
      <c r="N51" s="13"/>
      <c r="O51" s="13"/>
      <c r="P51" s="13">
        <f t="shared" si="1"/>
        <v>0</v>
      </c>
      <c r="Q51" s="53">
        <f t="shared" si="2"/>
        <v>0.05</v>
      </c>
      <c r="R51" s="17">
        <f t="shared" si="3"/>
        <v>0</v>
      </c>
      <c r="S51" s="54">
        <f t="shared" si="4"/>
        <v>0</v>
      </c>
      <c r="T51" s="6"/>
      <c r="U51" s="6"/>
      <c r="V51" s="6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36.75" x14ac:dyDescent="0.25">
      <c r="A52" s="8">
        <v>36</v>
      </c>
      <c r="B52" s="11" t="s">
        <v>54</v>
      </c>
      <c r="C52" s="9">
        <v>18.93</v>
      </c>
      <c r="D52" s="6">
        <v>26</v>
      </c>
      <c r="E52" s="55">
        <v>26</v>
      </c>
      <c r="F52" s="44">
        <f t="shared" si="0"/>
        <v>1.3734812466983624</v>
      </c>
      <c r="G52" s="13">
        <v>13</v>
      </c>
      <c r="H52" s="13">
        <v>11.711711711711711</v>
      </c>
      <c r="I52" s="13">
        <v>0</v>
      </c>
      <c r="J52" s="13">
        <v>0</v>
      </c>
      <c r="K52" s="13">
        <v>0</v>
      </c>
      <c r="L52" s="13"/>
      <c r="M52" s="13"/>
      <c r="N52" s="13"/>
      <c r="O52" s="13"/>
      <c r="P52" s="13">
        <f t="shared" si="1"/>
        <v>2.08</v>
      </c>
      <c r="Q52" s="53">
        <f t="shared" si="2"/>
        <v>0.08</v>
      </c>
      <c r="R52" s="17">
        <f t="shared" si="3"/>
        <v>2</v>
      </c>
      <c r="S52" s="54">
        <f t="shared" si="4"/>
        <v>7.6923076923076927E-2</v>
      </c>
      <c r="T52" s="6"/>
      <c r="U52" s="6"/>
      <c r="V52" s="6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36.75" x14ac:dyDescent="0.25">
      <c r="A53" s="8">
        <v>37</v>
      </c>
      <c r="B53" s="11" t="s">
        <v>55</v>
      </c>
      <c r="C53" s="9">
        <v>21.9</v>
      </c>
      <c r="D53" s="9">
        <v>0</v>
      </c>
      <c r="E53" s="38">
        <v>0</v>
      </c>
      <c r="F53" s="44">
        <f t="shared" si="0"/>
        <v>0</v>
      </c>
      <c r="G53" s="13">
        <v>9</v>
      </c>
      <c r="H53" s="13">
        <v>7.8260869565217401</v>
      </c>
      <c r="I53" s="13">
        <v>0</v>
      </c>
      <c r="J53" s="13">
        <v>0</v>
      </c>
      <c r="K53" s="13">
        <v>0</v>
      </c>
      <c r="L53" s="13"/>
      <c r="M53" s="13"/>
      <c r="N53" s="13"/>
      <c r="O53" s="13"/>
      <c r="P53" s="13">
        <f t="shared" si="1"/>
        <v>0</v>
      </c>
      <c r="Q53" s="53">
        <f t="shared" si="2"/>
        <v>0.05</v>
      </c>
      <c r="R53" s="17">
        <f t="shared" si="3"/>
        <v>0</v>
      </c>
      <c r="S53" s="54">
        <f t="shared" si="4"/>
        <v>0</v>
      </c>
      <c r="T53" s="6"/>
      <c r="U53" s="6"/>
      <c r="V53" s="6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24.75" x14ac:dyDescent="0.25">
      <c r="A54" s="8">
        <v>38</v>
      </c>
      <c r="B54" s="11" t="s">
        <v>56</v>
      </c>
      <c r="C54" s="9">
        <v>8.4</v>
      </c>
      <c r="D54" s="9">
        <v>0</v>
      </c>
      <c r="E54" s="38">
        <v>0</v>
      </c>
      <c r="F54" s="44">
        <f t="shared" si="0"/>
        <v>0</v>
      </c>
      <c r="G54" s="13">
        <v>7</v>
      </c>
      <c r="H54" s="13">
        <v>9.7222222222222232</v>
      </c>
      <c r="I54" s="13">
        <v>0</v>
      </c>
      <c r="J54" s="13">
        <v>0</v>
      </c>
      <c r="K54" s="13">
        <v>0</v>
      </c>
      <c r="L54" s="13"/>
      <c r="M54" s="13"/>
      <c r="N54" s="13"/>
      <c r="O54" s="13"/>
      <c r="P54" s="13">
        <f t="shared" si="1"/>
        <v>0</v>
      </c>
      <c r="Q54" s="53">
        <f t="shared" si="2"/>
        <v>0.05</v>
      </c>
      <c r="R54" s="17">
        <f t="shared" si="3"/>
        <v>0</v>
      </c>
      <c r="S54" s="54">
        <f t="shared" si="4"/>
        <v>0</v>
      </c>
      <c r="T54" s="6"/>
      <c r="U54" s="6"/>
      <c r="V54" s="6"/>
    </row>
    <row r="55" spans="1:51" ht="24.75" x14ac:dyDescent="0.25">
      <c r="A55" s="8">
        <v>39</v>
      </c>
      <c r="B55" s="11" t="s">
        <v>73</v>
      </c>
      <c r="C55" s="9">
        <v>5.62</v>
      </c>
      <c r="D55" s="9">
        <v>0</v>
      </c>
      <c r="E55" s="38">
        <v>0</v>
      </c>
      <c r="F55" s="44">
        <f t="shared" si="0"/>
        <v>0</v>
      </c>
      <c r="G55" s="13">
        <v>12</v>
      </c>
      <c r="H55" s="13">
        <v>17.142857142857142</v>
      </c>
      <c r="I55" s="13">
        <v>0</v>
      </c>
      <c r="J55" s="13">
        <v>0</v>
      </c>
      <c r="K55" s="13">
        <v>0</v>
      </c>
      <c r="L55" s="13"/>
      <c r="M55" s="13"/>
      <c r="N55" s="13"/>
      <c r="O55" s="13"/>
      <c r="P55" s="13">
        <f t="shared" si="1"/>
        <v>0</v>
      </c>
      <c r="Q55" s="53">
        <f t="shared" si="2"/>
        <v>0.05</v>
      </c>
      <c r="R55" s="17">
        <f t="shared" si="3"/>
        <v>0</v>
      </c>
      <c r="S55" s="54">
        <f t="shared" si="4"/>
        <v>0</v>
      </c>
      <c r="T55" s="6"/>
      <c r="U55" s="6"/>
      <c r="V55" s="6"/>
    </row>
    <row r="56" spans="1:51" ht="36.75" x14ac:dyDescent="0.25">
      <c r="A56" s="8">
        <v>40</v>
      </c>
      <c r="B56" s="11" t="s">
        <v>74</v>
      </c>
      <c r="C56" s="9">
        <v>22.54</v>
      </c>
      <c r="D56" s="9">
        <v>0</v>
      </c>
      <c r="E56" s="38">
        <v>0</v>
      </c>
      <c r="F56" s="44">
        <f t="shared" si="0"/>
        <v>0</v>
      </c>
      <c r="G56" s="13">
        <v>27</v>
      </c>
      <c r="H56" s="13">
        <v>15</v>
      </c>
      <c r="I56" s="13">
        <v>0</v>
      </c>
      <c r="J56" s="13">
        <v>0</v>
      </c>
      <c r="K56" s="13">
        <v>0</v>
      </c>
      <c r="L56" s="13"/>
      <c r="M56" s="13"/>
      <c r="N56" s="13"/>
      <c r="O56" s="13"/>
      <c r="P56" s="13">
        <f t="shared" si="1"/>
        <v>0</v>
      </c>
      <c r="Q56" s="53">
        <f t="shared" si="2"/>
        <v>0.05</v>
      </c>
      <c r="R56" s="17">
        <f t="shared" si="3"/>
        <v>0</v>
      </c>
      <c r="S56" s="54">
        <f t="shared" si="4"/>
        <v>0</v>
      </c>
      <c r="T56" s="6"/>
      <c r="U56" s="6"/>
      <c r="V56" s="6"/>
    </row>
    <row r="57" spans="1:51" ht="48.75" x14ac:dyDescent="0.25">
      <c r="A57" s="8">
        <v>41</v>
      </c>
      <c r="B57" s="11" t="s">
        <v>98</v>
      </c>
      <c r="C57" s="9">
        <f>SUM(C58:C89)</f>
        <v>512.99700000000007</v>
      </c>
      <c r="D57" s="9">
        <v>0</v>
      </c>
      <c r="E57" s="38">
        <f>SUM(E58:E89)</f>
        <v>0</v>
      </c>
      <c r="F57" s="44">
        <f t="shared" si="0"/>
        <v>0</v>
      </c>
      <c r="G57" s="13">
        <v>90</v>
      </c>
      <c r="H57" s="13">
        <v>7.9716563330380863</v>
      </c>
      <c r="I57" s="13">
        <v>13</v>
      </c>
      <c r="J57" s="13">
        <v>59</v>
      </c>
      <c r="K57" s="13">
        <v>18</v>
      </c>
      <c r="L57" s="13"/>
      <c r="M57" s="13"/>
      <c r="N57" s="13"/>
      <c r="O57" s="13"/>
      <c r="P57" s="13">
        <f t="shared" si="1"/>
        <v>0</v>
      </c>
      <c r="Q57" s="53">
        <f t="shared" si="2"/>
        <v>0.05</v>
      </c>
      <c r="R57" s="17">
        <f>SUM(R58:R89)</f>
        <v>0</v>
      </c>
      <c r="S57" s="54">
        <f t="shared" si="4"/>
        <v>0</v>
      </c>
      <c r="T57" s="6">
        <f>SUM(T58:T89)</f>
        <v>0</v>
      </c>
      <c r="U57" s="6">
        <f>SUM(U58:U89)</f>
        <v>0</v>
      </c>
      <c r="V57" s="6">
        <f>SUM(V58:V89)</f>
        <v>0</v>
      </c>
      <c r="W57" s="6">
        <f>SUM(W58:W89)</f>
        <v>0</v>
      </c>
    </row>
    <row r="58" spans="1:51" ht="36.75" x14ac:dyDescent="0.25">
      <c r="A58" s="8" t="s">
        <v>99</v>
      </c>
      <c r="B58" s="11" t="s">
        <v>142</v>
      </c>
      <c r="C58" s="9">
        <v>10.199999999999999</v>
      </c>
      <c r="D58" s="9"/>
      <c r="E58" s="38">
        <v>0</v>
      </c>
      <c r="F58" s="44">
        <f t="shared" si="0"/>
        <v>0</v>
      </c>
      <c r="G58" s="13"/>
      <c r="H58" s="13"/>
      <c r="I58" s="13"/>
      <c r="J58" s="13"/>
      <c r="K58" s="13"/>
      <c r="L58" s="13"/>
      <c r="M58" s="13"/>
      <c r="N58" s="13"/>
      <c r="O58" s="13"/>
      <c r="P58" s="13">
        <f t="shared" si="1"/>
        <v>0</v>
      </c>
      <c r="Q58" s="53">
        <f t="shared" si="2"/>
        <v>0.05</v>
      </c>
      <c r="R58" s="17">
        <f t="shared" ref="R58:R89" si="5">ROUNDDOWN(P58,0)</f>
        <v>0</v>
      </c>
      <c r="S58" s="54">
        <f t="shared" si="4"/>
        <v>0</v>
      </c>
      <c r="T58" s="6">
        <f>ROUNDDOWN(R58*0.15,0)</f>
        <v>0</v>
      </c>
      <c r="U58" s="6">
        <f>R58-T58-V58</f>
        <v>0</v>
      </c>
      <c r="V58" s="6">
        <f>ROUND(R58*0.2,0)</f>
        <v>0</v>
      </c>
      <c r="W58" s="27"/>
    </row>
    <row r="59" spans="1:51" ht="36.75" x14ac:dyDescent="0.25">
      <c r="A59" s="8" t="s">
        <v>100</v>
      </c>
      <c r="B59" s="11" t="s">
        <v>143</v>
      </c>
      <c r="C59" s="9">
        <v>19.79</v>
      </c>
      <c r="D59" s="9"/>
      <c r="E59" s="38">
        <v>0</v>
      </c>
      <c r="F59" s="44">
        <f t="shared" si="0"/>
        <v>0</v>
      </c>
      <c r="G59" s="13"/>
      <c r="H59" s="13"/>
      <c r="I59" s="13"/>
      <c r="J59" s="13"/>
      <c r="K59" s="13"/>
      <c r="L59" s="13"/>
      <c r="M59" s="13"/>
      <c r="N59" s="13"/>
      <c r="O59" s="13"/>
      <c r="P59" s="13">
        <f t="shared" si="1"/>
        <v>0</v>
      </c>
      <c r="Q59" s="53">
        <f t="shared" si="2"/>
        <v>0.05</v>
      </c>
      <c r="R59" s="17">
        <f t="shared" si="5"/>
        <v>0</v>
      </c>
      <c r="S59" s="54">
        <f t="shared" si="4"/>
        <v>0</v>
      </c>
      <c r="T59" s="6">
        <f t="shared" ref="T59:T89" si="6">ROUNDDOWN(R59*0.15,0)</f>
        <v>0</v>
      </c>
      <c r="U59" s="6">
        <f t="shared" ref="U59:U89" si="7">R59-T59-V59</f>
        <v>0</v>
      </c>
      <c r="V59" s="6">
        <f t="shared" ref="V59:V89" si="8">ROUND(R59*0.2,0)</f>
        <v>0</v>
      </c>
      <c r="W59" s="27"/>
    </row>
    <row r="60" spans="1:51" ht="36.75" x14ac:dyDescent="0.25">
      <c r="A60" s="8" t="s">
        <v>101</v>
      </c>
      <c r="B60" s="11" t="s">
        <v>144</v>
      </c>
      <c r="C60" s="9">
        <v>16.43</v>
      </c>
      <c r="D60" s="9"/>
      <c r="E60" s="38">
        <v>0</v>
      </c>
      <c r="F60" s="44">
        <f t="shared" si="0"/>
        <v>0</v>
      </c>
      <c r="G60" s="13"/>
      <c r="H60" s="13"/>
      <c r="I60" s="13"/>
      <c r="J60" s="13"/>
      <c r="K60" s="13"/>
      <c r="L60" s="13"/>
      <c r="M60" s="13"/>
      <c r="N60" s="13"/>
      <c r="O60" s="13"/>
      <c r="P60" s="13">
        <f t="shared" si="1"/>
        <v>0</v>
      </c>
      <c r="Q60" s="53">
        <f t="shared" si="2"/>
        <v>0.05</v>
      </c>
      <c r="R60" s="17">
        <f t="shared" si="5"/>
        <v>0</v>
      </c>
      <c r="S60" s="54">
        <f t="shared" si="4"/>
        <v>0</v>
      </c>
      <c r="T60" s="6">
        <f t="shared" si="6"/>
        <v>0</v>
      </c>
      <c r="U60" s="6">
        <f t="shared" si="7"/>
        <v>0</v>
      </c>
      <c r="V60" s="6">
        <f t="shared" si="8"/>
        <v>0</v>
      </c>
      <c r="W60" s="27"/>
    </row>
    <row r="61" spans="1:51" ht="36.75" x14ac:dyDescent="0.25">
      <c r="A61" s="8" t="s">
        <v>102</v>
      </c>
      <c r="B61" s="11" t="s">
        <v>134</v>
      </c>
      <c r="C61" s="9">
        <v>9.1539999999999999</v>
      </c>
      <c r="D61" s="9"/>
      <c r="E61" s="38">
        <v>0</v>
      </c>
      <c r="F61" s="44">
        <f t="shared" si="0"/>
        <v>0</v>
      </c>
      <c r="G61" s="13"/>
      <c r="H61" s="13"/>
      <c r="I61" s="13"/>
      <c r="J61" s="13"/>
      <c r="K61" s="13"/>
      <c r="L61" s="13"/>
      <c r="M61" s="13"/>
      <c r="N61" s="13"/>
      <c r="O61" s="13"/>
      <c r="P61" s="13">
        <f t="shared" si="1"/>
        <v>0</v>
      </c>
      <c r="Q61" s="53">
        <f t="shared" si="2"/>
        <v>0.05</v>
      </c>
      <c r="R61" s="17">
        <f t="shared" si="5"/>
        <v>0</v>
      </c>
      <c r="S61" s="54">
        <f t="shared" si="4"/>
        <v>0</v>
      </c>
      <c r="T61" s="6">
        <f t="shared" si="6"/>
        <v>0</v>
      </c>
      <c r="U61" s="6">
        <f t="shared" si="7"/>
        <v>0</v>
      </c>
      <c r="V61" s="6">
        <f t="shared" si="8"/>
        <v>0</v>
      </c>
      <c r="W61" s="27"/>
    </row>
    <row r="62" spans="1:51" ht="36.75" x14ac:dyDescent="0.25">
      <c r="A62" s="8" t="s">
        <v>103</v>
      </c>
      <c r="B62" s="11" t="s">
        <v>135</v>
      </c>
      <c r="C62" s="9">
        <v>35.76</v>
      </c>
      <c r="D62" s="9"/>
      <c r="E62" s="38">
        <v>0</v>
      </c>
      <c r="F62" s="44">
        <f t="shared" si="0"/>
        <v>0</v>
      </c>
      <c r="G62" s="13"/>
      <c r="H62" s="13"/>
      <c r="I62" s="13"/>
      <c r="J62" s="13"/>
      <c r="K62" s="13"/>
      <c r="L62" s="13"/>
      <c r="M62" s="13"/>
      <c r="N62" s="13"/>
      <c r="O62" s="13"/>
      <c r="P62" s="13">
        <f t="shared" si="1"/>
        <v>0</v>
      </c>
      <c r="Q62" s="53">
        <f t="shared" si="2"/>
        <v>0.05</v>
      </c>
      <c r="R62" s="17">
        <f t="shared" si="5"/>
        <v>0</v>
      </c>
      <c r="S62" s="54">
        <f t="shared" si="4"/>
        <v>0</v>
      </c>
      <c r="T62" s="6">
        <f t="shared" si="6"/>
        <v>0</v>
      </c>
      <c r="U62" s="6">
        <f t="shared" si="7"/>
        <v>0</v>
      </c>
      <c r="V62" s="6">
        <f t="shared" si="8"/>
        <v>0</v>
      </c>
      <c r="W62" s="27"/>
    </row>
    <row r="63" spans="1:51" ht="24.75" x14ac:dyDescent="0.25">
      <c r="A63" s="8" t="s">
        <v>104</v>
      </c>
      <c r="B63" s="11" t="s">
        <v>145</v>
      </c>
      <c r="C63" s="9">
        <v>11.74</v>
      </c>
      <c r="D63" s="9"/>
      <c r="E63" s="38">
        <v>0</v>
      </c>
      <c r="F63" s="44">
        <f t="shared" si="0"/>
        <v>0</v>
      </c>
      <c r="G63" s="13"/>
      <c r="H63" s="13"/>
      <c r="I63" s="13"/>
      <c r="J63" s="13"/>
      <c r="K63" s="13"/>
      <c r="L63" s="13"/>
      <c r="M63" s="13"/>
      <c r="N63" s="13"/>
      <c r="O63" s="13"/>
      <c r="P63" s="13">
        <f t="shared" si="1"/>
        <v>0</v>
      </c>
      <c r="Q63" s="53">
        <f t="shared" si="2"/>
        <v>0.05</v>
      </c>
      <c r="R63" s="17">
        <f t="shared" si="5"/>
        <v>0</v>
      </c>
      <c r="S63" s="54">
        <f t="shared" si="4"/>
        <v>0</v>
      </c>
      <c r="T63" s="6">
        <f t="shared" si="6"/>
        <v>0</v>
      </c>
      <c r="U63" s="6">
        <f t="shared" si="7"/>
        <v>0</v>
      </c>
      <c r="V63" s="6">
        <f t="shared" si="8"/>
        <v>0</v>
      </c>
      <c r="W63" s="27"/>
    </row>
    <row r="64" spans="1:51" ht="24.75" x14ac:dyDescent="0.25">
      <c r="A64" s="8" t="s">
        <v>105</v>
      </c>
      <c r="B64" s="11" t="s">
        <v>141</v>
      </c>
      <c r="C64" s="9">
        <v>9.3520000000000003</v>
      </c>
      <c r="D64" s="9"/>
      <c r="E64" s="38">
        <v>0</v>
      </c>
      <c r="F64" s="44">
        <f t="shared" si="0"/>
        <v>0</v>
      </c>
      <c r="G64" s="13"/>
      <c r="H64" s="13"/>
      <c r="I64" s="13"/>
      <c r="J64" s="13"/>
      <c r="K64" s="13"/>
      <c r="L64" s="13"/>
      <c r="M64" s="13"/>
      <c r="N64" s="13"/>
      <c r="O64" s="13"/>
      <c r="P64" s="13">
        <f t="shared" si="1"/>
        <v>0</v>
      </c>
      <c r="Q64" s="53">
        <f t="shared" si="2"/>
        <v>0.05</v>
      </c>
      <c r="R64" s="17">
        <f t="shared" si="5"/>
        <v>0</v>
      </c>
      <c r="S64" s="54">
        <f t="shared" si="4"/>
        <v>0</v>
      </c>
      <c r="T64" s="6">
        <f t="shared" si="6"/>
        <v>0</v>
      </c>
      <c r="U64" s="6">
        <f t="shared" si="7"/>
        <v>0</v>
      </c>
      <c r="V64" s="6">
        <f t="shared" si="8"/>
        <v>0</v>
      </c>
      <c r="W64" s="27"/>
    </row>
    <row r="65" spans="1:23" ht="36.75" x14ac:dyDescent="0.25">
      <c r="A65" s="8" t="s">
        <v>106</v>
      </c>
      <c r="B65" s="11" t="s">
        <v>146</v>
      </c>
      <c r="C65" s="9">
        <v>14.38</v>
      </c>
      <c r="D65" s="9"/>
      <c r="E65" s="38">
        <v>0</v>
      </c>
      <c r="F65" s="44">
        <f t="shared" si="0"/>
        <v>0</v>
      </c>
      <c r="G65" s="13"/>
      <c r="H65" s="13"/>
      <c r="I65" s="13"/>
      <c r="J65" s="13"/>
      <c r="K65" s="13"/>
      <c r="L65" s="13"/>
      <c r="M65" s="13"/>
      <c r="N65" s="13"/>
      <c r="O65" s="13"/>
      <c r="P65" s="13">
        <f t="shared" si="1"/>
        <v>0</v>
      </c>
      <c r="Q65" s="53">
        <f t="shared" si="2"/>
        <v>0.05</v>
      </c>
      <c r="R65" s="17">
        <f t="shared" si="5"/>
        <v>0</v>
      </c>
      <c r="S65" s="54">
        <f t="shared" si="4"/>
        <v>0</v>
      </c>
      <c r="T65" s="6">
        <f t="shared" si="6"/>
        <v>0</v>
      </c>
      <c r="U65" s="6">
        <f t="shared" si="7"/>
        <v>0</v>
      </c>
      <c r="V65" s="6">
        <f t="shared" si="8"/>
        <v>0</v>
      </c>
      <c r="W65" s="27"/>
    </row>
    <row r="66" spans="1:23" ht="36.75" x14ac:dyDescent="0.25">
      <c r="A66" s="8" t="s">
        <v>107</v>
      </c>
      <c r="B66" s="11" t="s">
        <v>147</v>
      </c>
      <c r="C66" s="9">
        <v>7.9720000000000004</v>
      </c>
      <c r="D66" s="9"/>
      <c r="E66" s="38">
        <v>0</v>
      </c>
      <c r="F66" s="44">
        <f t="shared" si="0"/>
        <v>0</v>
      </c>
      <c r="G66" s="13"/>
      <c r="H66" s="13"/>
      <c r="I66" s="13"/>
      <c r="J66" s="13"/>
      <c r="K66" s="13"/>
      <c r="L66" s="13"/>
      <c r="M66" s="13"/>
      <c r="N66" s="13"/>
      <c r="O66" s="13"/>
      <c r="P66" s="13">
        <f t="shared" si="1"/>
        <v>0</v>
      </c>
      <c r="Q66" s="53">
        <f t="shared" si="2"/>
        <v>0.05</v>
      </c>
      <c r="R66" s="17">
        <f t="shared" si="5"/>
        <v>0</v>
      </c>
      <c r="S66" s="54">
        <f t="shared" si="4"/>
        <v>0</v>
      </c>
      <c r="T66" s="6">
        <f t="shared" si="6"/>
        <v>0</v>
      </c>
      <c r="U66" s="6">
        <f t="shared" si="7"/>
        <v>0</v>
      </c>
      <c r="V66" s="6">
        <f t="shared" si="8"/>
        <v>0</v>
      </c>
      <c r="W66" s="27"/>
    </row>
    <row r="67" spans="1:23" ht="36.75" x14ac:dyDescent="0.25">
      <c r="A67" s="8" t="s">
        <v>108</v>
      </c>
      <c r="B67" s="11" t="s">
        <v>136</v>
      </c>
      <c r="C67" s="9">
        <v>7.94</v>
      </c>
      <c r="D67" s="9"/>
      <c r="E67" s="38">
        <v>0</v>
      </c>
      <c r="F67" s="44">
        <f t="shared" si="0"/>
        <v>0</v>
      </c>
      <c r="G67" s="13"/>
      <c r="H67" s="13"/>
      <c r="I67" s="13"/>
      <c r="J67" s="13"/>
      <c r="K67" s="13"/>
      <c r="L67" s="13"/>
      <c r="M67" s="13"/>
      <c r="N67" s="13"/>
      <c r="O67" s="13"/>
      <c r="P67" s="13">
        <f t="shared" si="1"/>
        <v>0</v>
      </c>
      <c r="Q67" s="53">
        <f t="shared" si="2"/>
        <v>0.05</v>
      </c>
      <c r="R67" s="17">
        <f t="shared" si="5"/>
        <v>0</v>
      </c>
      <c r="S67" s="54">
        <f t="shared" si="4"/>
        <v>0</v>
      </c>
      <c r="T67" s="6">
        <f t="shared" si="6"/>
        <v>0</v>
      </c>
      <c r="U67" s="6">
        <f t="shared" si="7"/>
        <v>0</v>
      </c>
      <c r="V67" s="6">
        <f t="shared" si="8"/>
        <v>0</v>
      </c>
      <c r="W67" s="27"/>
    </row>
    <row r="68" spans="1:23" ht="36.75" x14ac:dyDescent="0.25">
      <c r="A68" s="8" t="s">
        <v>109</v>
      </c>
      <c r="B68" s="11" t="s">
        <v>132</v>
      </c>
      <c r="C68" s="9">
        <v>14.68</v>
      </c>
      <c r="D68" s="9"/>
      <c r="E68" s="38">
        <v>0</v>
      </c>
      <c r="F68" s="44">
        <f t="shared" si="0"/>
        <v>0</v>
      </c>
      <c r="G68" s="13"/>
      <c r="H68" s="13"/>
      <c r="I68" s="13"/>
      <c r="J68" s="13"/>
      <c r="K68" s="13"/>
      <c r="L68" s="13"/>
      <c r="M68" s="13"/>
      <c r="N68" s="13"/>
      <c r="O68" s="13"/>
      <c r="P68" s="13">
        <f t="shared" si="1"/>
        <v>0</v>
      </c>
      <c r="Q68" s="53">
        <f t="shared" si="2"/>
        <v>0.05</v>
      </c>
      <c r="R68" s="17">
        <f t="shared" si="5"/>
        <v>0</v>
      </c>
      <c r="S68" s="54">
        <f t="shared" si="4"/>
        <v>0</v>
      </c>
      <c r="T68" s="6">
        <f t="shared" si="6"/>
        <v>0</v>
      </c>
      <c r="U68" s="6">
        <f t="shared" si="7"/>
        <v>0</v>
      </c>
      <c r="V68" s="6">
        <f t="shared" si="8"/>
        <v>0</v>
      </c>
      <c r="W68" s="27"/>
    </row>
    <row r="69" spans="1:23" ht="36.75" x14ac:dyDescent="0.25">
      <c r="A69" s="8" t="s">
        <v>110</v>
      </c>
      <c r="B69" s="11" t="s">
        <v>148</v>
      </c>
      <c r="C69" s="9">
        <v>22.72</v>
      </c>
      <c r="D69" s="9"/>
      <c r="E69" s="38">
        <v>0</v>
      </c>
      <c r="F69" s="44">
        <f t="shared" si="0"/>
        <v>0</v>
      </c>
      <c r="G69" s="13"/>
      <c r="H69" s="13"/>
      <c r="I69" s="13"/>
      <c r="J69" s="13"/>
      <c r="K69" s="13"/>
      <c r="L69" s="13"/>
      <c r="M69" s="13"/>
      <c r="N69" s="13"/>
      <c r="O69" s="13"/>
      <c r="P69" s="13">
        <f t="shared" si="1"/>
        <v>0</v>
      </c>
      <c r="Q69" s="53">
        <f t="shared" si="2"/>
        <v>0.05</v>
      </c>
      <c r="R69" s="17">
        <f t="shared" si="5"/>
        <v>0</v>
      </c>
      <c r="S69" s="54">
        <f t="shared" si="4"/>
        <v>0</v>
      </c>
      <c r="T69" s="6">
        <f t="shared" si="6"/>
        <v>0</v>
      </c>
      <c r="U69" s="6">
        <f t="shared" si="7"/>
        <v>0</v>
      </c>
      <c r="V69" s="6">
        <f t="shared" si="8"/>
        <v>0</v>
      </c>
      <c r="W69" s="27"/>
    </row>
    <row r="70" spans="1:23" ht="24.75" x14ac:dyDescent="0.25">
      <c r="A70" s="8" t="s">
        <v>111</v>
      </c>
      <c r="B70" s="11" t="s">
        <v>149</v>
      </c>
      <c r="C70" s="9">
        <v>5.0259999999999998</v>
      </c>
      <c r="D70" s="9"/>
      <c r="E70" s="38">
        <v>0</v>
      </c>
      <c r="F70" s="44">
        <f t="shared" si="0"/>
        <v>0</v>
      </c>
      <c r="G70" s="13"/>
      <c r="H70" s="13"/>
      <c r="I70" s="13"/>
      <c r="J70" s="13"/>
      <c r="K70" s="13"/>
      <c r="L70" s="13"/>
      <c r="M70" s="13"/>
      <c r="N70" s="13"/>
      <c r="O70" s="13"/>
      <c r="P70" s="13">
        <f t="shared" si="1"/>
        <v>0</v>
      </c>
      <c r="Q70" s="53">
        <f t="shared" si="2"/>
        <v>0.05</v>
      </c>
      <c r="R70" s="17">
        <f t="shared" si="5"/>
        <v>0</v>
      </c>
      <c r="S70" s="54">
        <f t="shared" si="4"/>
        <v>0</v>
      </c>
      <c r="T70" s="6">
        <f t="shared" si="6"/>
        <v>0</v>
      </c>
      <c r="U70" s="6">
        <f t="shared" si="7"/>
        <v>0</v>
      </c>
      <c r="V70" s="6">
        <f t="shared" si="8"/>
        <v>0</v>
      </c>
      <c r="W70" s="27"/>
    </row>
    <row r="71" spans="1:23" ht="36.75" x14ac:dyDescent="0.25">
      <c r="A71" s="8" t="s">
        <v>112</v>
      </c>
      <c r="B71" s="11" t="s">
        <v>150</v>
      </c>
      <c r="C71" s="9">
        <v>12.250999999999999</v>
      </c>
      <c r="D71" s="9"/>
      <c r="E71" s="38">
        <v>0</v>
      </c>
      <c r="F71" s="44">
        <f t="shared" si="0"/>
        <v>0</v>
      </c>
      <c r="G71" s="13"/>
      <c r="H71" s="13"/>
      <c r="I71" s="13"/>
      <c r="J71" s="13"/>
      <c r="K71" s="13"/>
      <c r="L71" s="13"/>
      <c r="M71" s="13"/>
      <c r="N71" s="13"/>
      <c r="O71" s="13"/>
      <c r="P71" s="13">
        <f t="shared" si="1"/>
        <v>0</v>
      </c>
      <c r="Q71" s="53">
        <f t="shared" si="2"/>
        <v>0.05</v>
      </c>
      <c r="R71" s="17">
        <f t="shared" si="5"/>
        <v>0</v>
      </c>
      <c r="S71" s="54">
        <f t="shared" si="4"/>
        <v>0</v>
      </c>
      <c r="T71" s="6">
        <f t="shared" si="6"/>
        <v>0</v>
      </c>
      <c r="U71" s="6">
        <f t="shared" si="7"/>
        <v>0</v>
      </c>
      <c r="V71" s="6">
        <f t="shared" si="8"/>
        <v>0</v>
      </c>
      <c r="W71" s="27"/>
    </row>
    <row r="72" spans="1:23" ht="36.75" x14ac:dyDescent="0.25">
      <c r="A72" s="8" t="s">
        <v>113</v>
      </c>
      <c r="B72" s="11" t="s">
        <v>139</v>
      </c>
      <c r="C72" s="9">
        <v>18.62</v>
      </c>
      <c r="D72" s="9"/>
      <c r="E72" s="38">
        <v>0</v>
      </c>
      <c r="F72" s="44">
        <f t="shared" si="0"/>
        <v>0</v>
      </c>
      <c r="G72" s="13"/>
      <c r="H72" s="13"/>
      <c r="I72" s="13"/>
      <c r="J72" s="13"/>
      <c r="K72" s="13"/>
      <c r="L72" s="13"/>
      <c r="M72" s="13"/>
      <c r="N72" s="13"/>
      <c r="O72" s="13"/>
      <c r="P72" s="13">
        <f t="shared" si="1"/>
        <v>0</v>
      </c>
      <c r="Q72" s="53">
        <f t="shared" si="2"/>
        <v>0.05</v>
      </c>
      <c r="R72" s="17">
        <f t="shared" si="5"/>
        <v>0</v>
      </c>
      <c r="S72" s="54">
        <f t="shared" si="4"/>
        <v>0</v>
      </c>
      <c r="T72" s="6">
        <f t="shared" si="6"/>
        <v>0</v>
      </c>
      <c r="U72" s="6">
        <f t="shared" si="7"/>
        <v>0</v>
      </c>
      <c r="V72" s="6">
        <f t="shared" si="8"/>
        <v>0</v>
      </c>
      <c r="W72" s="27"/>
    </row>
    <row r="73" spans="1:23" ht="36.75" x14ac:dyDescent="0.25">
      <c r="A73" s="8" t="s">
        <v>114</v>
      </c>
      <c r="B73" s="11" t="s">
        <v>151</v>
      </c>
      <c r="C73" s="9">
        <v>20.247</v>
      </c>
      <c r="D73" s="9"/>
      <c r="E73" s="38">
        <v>0</v>
      </c>
      <c r="F73" s="44">
        <f t="shared" si="0"/>
        <v>0</v>
      </c>
      <c r="G73" s="13"/>
      <c r="H73" s="13"/>
      <c r="I73" s="13"/>
      <c r="J73" s="13"/>
      <c r="K73" s="13"/>
      <c r="L73" s="13"/>
      <c r="M73" s="13"/>
      <c r="N73" s="13"/>
      <c r="O73" s="13"/>
      <c r="P73" s="13">
        <f t="shared" si="1"/>
        <v>0</v>
      </c>
      <c r="Q73" s="53">
        <f t="shared" si="2"/>
        <v>0.05</v>
      </c>
      <c r="R73" s="17">
        <f t="shared" si="5"/>
        <v>0</v>
      </c>
      <c r="S73" s="54">
        <f t="shared" si="4"/>
        <v>0</v>
      </c>
      <c r="T73" s="6">
        <f t="shared" si="6"/>
        <v>0</v>
      </c>
      <c r="U73" s="6">
        <f t="shared" si="7"/>
        <v>0</v>
      </c>
      <c r="V73" s="6">
        <f t="shared" si="8"/>
        <v>0</v>
      </c>
      <c r="W73" s="27"/>
    </row>
    <row r="74" spans="1:23" ht="36.75" x14ac:dyDescent="0.25">
      <c r="A74" s="8" t="s">
        <v>115</v>
      </c>
      <c r="B74" s="11" t="s">
        <v>138</v>
      </c>
      <c r="C74" s="9">
        <v>19.492000000000001</v>
      </c>
      <c r="D74" s="9"/>
      <c r="E74" s="38">
        <v>0</v>
      </c>
      <c r="F74" s="44">
        <f t="shared" si="0"/>
        <v>0</v>
      </c>
      <c r="G74" s="13"/>
      <c r="H74" s="13"/>
      <c r="I74" s="13"/>
      <c r="J74" s="13"/>
      <c r="K74" s="13"/>
      <c r="L74" s="13"/>
      <c r="M74" s="13"/>
      <c r="N74" s="13"/>
      <c r="O74" s="13"/>
      <c r="P74" s="13">
        <f t="shared" si="1"/>
        <v>0</v>
      </c>
      <c r="Q74" s="53">
        <f t="shared" si="2"/>
        <v>0.05</v>
      </c>
      <c r="R74" s="17">
        <f t="shared" si="5"/>
        <v>0</v>
      </c>
      <c r="S74" s="54">
        <f t="shared" si="4"/>
        <v>0</v>
      </c>
      <c r="T74" s="6">
        <f t="shared" si="6"/>
        <v>0</v>
      </c>
      <c r="U74" s="6">
        <f t="shared" si="7"/>
        <v>0</v>
      </c>
      <c r="V74" s="6">
        <f t="shared" si="8"/>
        <v>0</v>
      </c>
      <c r="W74" s="27"/>
    </row>
    <row r="75" spans="1:23" ht="36.75" x14ac:dyDescent="0.25">
      <c r="A75" s="8" t="s">
        <v>116</v>
      </c>
      <c r="B75" s="11" t="s">
        <v>152</v>
      </c>
      <c r="C75" s="9">
        <v>10.278</v>
      </c>
      <c r="D75" s="9"/>
      <c r="E75" s="38">
        <v>0</v>
      </c>
      <c r="F75" s="44">
        <f t="shared" si="0"/>
        <v>0</v>
      </c>
      <c r="G75" s="13"/>
      <c r="H75" s="13"/>
      <c r="I75" s="13"/>
      <c r="J75" s="13"/>
      <c r="K75" s="13"/>
      <c r="L75" s="13"/>
      <c r="M75" s="13"/>
      <c r="N75" s="13"/>
      <c r="O75" s="13"/>
      <c r="P75" s="13">
        <f t="shared" si="1"/>
        <v>0</v>
      </c>
      <c r="Q75" s="53">
        <f t="shared" si="2"/>
        <v>0.05</v>
      </c>
      <c r="R75" s="17">
        <f t="shared" si="5"/>
        <v>0</v>
      </c>
      <c r="S75" s="54">
        <f t="shared" si="4"/>
        <v>0</v>
      </c>
      <c r="T75" s="6">
        <f t="shared" si="6"/>
        <v>0</v>
      </c>
      <c r="U75" s="6">
        <f t="shared" si="7"/>
        <v>0</v>
      </c>
      <c r="V75" s="6">
        <f t="shared" si="8"/>
        <v>0</v>
      </c>
      <c r="W75" s="27"/>
    </row>
    <row r="76" spans="1:23" ht="36.75" x14ac:dyDescent="0.25">
      <c r="A76" s="8" t="s">
        <v>117</v>
      </c>
      <c r="B76" s="11" t="s">
        <v>153</v>
      </c>
      <c r="C76" s="9">
        <v>9.5809999999999995</v>
      </c>
      <c r="D76" s="9"/>
      <c r="E76" s="38">
        <v>0</v>
      </c>
      <c r="F76" s="44">
        <f t="shared" ref="F76:F89" si="9">E76/C76</f>
        <v>0</v>
      </c>
      <c r="G76" s="13"/>
      <c r="H76" s="13"/>
      <c r="I76" s="13"/>
      <c r="J76" s="13"/>
      <c r="K76" s="13"/>
      <c r="L76" s="13"/>
      <c r="M76" s="13"/>
      <c r="N76" s="13"/>
      <c r="O76" s="13"/>
      <c r="P76" s="13">
        <f t="shared" si="1"/>
        <v>0</v>
      </c>
      <c r="Q76" s="53">
        <f t="shared" si="2"/>
        <v>0.05</v>
      </c>
      <c r="R76" s="17">
        <f t="shared" si="5"/>
        <v>0</v>
      </c>
      <c r="S76" s="54">
        <f t="shared" si="4"/>
        <v>0</v>
      </c>
      <c r="T76" s="6">
        <f t="shared" si="6"/>
        <v>0</v>
      </c>
      <c r="U76" s="6">
        <f t="shared" si="7"/>
        <v>0</v>
      </c>
      <c r="V76" s="6">
        <f t="shared" si="8"/>
        <v>0</v>
      </c>
      <c r="W76" s="27"/>
    </row>
    <row r="77" spans="1:23" ht="36.75" x14ac:dyDescent="0.25">
      <c r="A77" s="8" t="s">
        <v>118</v>
      </c>
      <c r="B77" s="11" t="s">
        <v>131</v>
      </c>
      <c r="C77" s="9">
        <v>20.251000000000001</v>
      </c>
      <c r="D77" s="9"/>
      <c r="E77" s="38">
        <v>0</v>
      </c>
      <c r="F77" s="44">
        <f t="shared" si="9"/>
        <v>0</v>
      </c>
      <c r="G77" s="13"/>
      <c r="H77" s="13"/>
      <c r="I77" s="13"/>
      <c r="J77" s="13"/>
      <c r="K77" s="13"/>
      <c r="L77" s="13"/>
      <c r="M77" s="13"/>
      <c r="N77" s="13"/>
      <c r="O77" s="13"/>
      <c r="P77" s="13">
        <f t="shared" ref="P77:P89" si="10">IF($F77&lt;=1,$E77*0.05,IF(AND($F77&gt;1,$F77&lt;=3),$E77*0.08,IF(AND($F77&gt;3,$F77&lt;=6),$E77*0.12,IF(AND($F77&gt;6,$F77&lt;=9),$E77*0.15,IF(AND($F77&gt;9,$F77&lt;=12),$E77*0.18,IF($F77&gt;12,$E77*0.2,0))))))</f>
        <v>0</v>
      </c>
      <c r="Q77" s="53">
        <f t="shared" ref="Q77:Q89" si="11">IF($F77&lt;=1,5%,IF(AND($F77&gt;1,$F77&lt;=3),8%,IF(AND($F77&gt;3,$F77&lt;=6),12%,IF(AND($F77&gt;6,$F77&lt;=9),15%,IF(AND($F77&gt;9,$F77&lt;=12),18%,IF($F77&gt;12,20%,0))))))</f>
        <v>0.05</v>
      </c>
      <c r="R77" s="17">
        <f t="shared" si="5"/>
        <v>0</v>
      </c>
      <c r="S77" s="54">
        <f t="shared" ref="S77:S90" si="12">IF(E77=0,0,R77/E77)</f>
        <v>0</v>
      </c>
      <c r="T77" s="6">
        <f t="shared" si="6"/>
        <v>0</v>
      </c>
      <c r="U77" s="6">
        <f t="shared" si="7"/>
        <v>0</v>
      </c>
      <c r="V77" s="6">
        <f t="shared" si="8"/>
        <v>0</v>
      </c>
      <c r="W77" s="27"/>
    </row>
    <row r="78" spans="1:23" ht="36.75" x14ac:dyDescent="0.25">
      <c r="A78" s="8" t="s">
        <v>119</v>
      </c>
      <c r="B78" s="11" t="s">
        <v>154</v>
      </c>
      <c r="C78" s="9">
        <v>12.74</v>
      </c>
      <c r="D78" s="9"/>
      <c r="E78" s="38">
        <v>0</v>
      </c>
      <c r="F78" s="44">
        <f t="shared" si="9"/>
        <v>0</v>
      </c>
      <c r="G78" s="13"/>
      <c r="H78" s="13"/>
      <c r="I78" s="13"/>
      <c r="J78" s="13"/>
      <c r="K78" s="13"/>
      <c r="L78" s="13"/>
      <c r="M78" s="13"/>
      <c r="N78" s="13"/>
      <c r="O78" s="13"/>
      <c r="P78" s="13">
        <f t="shared" si="10"/>
        <v>0</v>
      </c>
      <c r="Q78" s="53">
        <f t="shared" si="11"/>
        <v>0.05</v>
      </c>
      <c r="R78" s="17">
        <f t="shared" si="5"/>
        <v>0</v>
      </c>
      <c r="S78" s="54">
        <f t="shared" si="12"/>
        <v>0</v>
      </c>
      <c r="T78" s="6">
        <f t="shared" si="6"/>
        <v>0</v>
      </c>
      <c r="U78" s="6">
        <f t="shared" si="7"/>
        <v>0</v>
      </c>
      <c r="V78" s="6">
        <f t="shared" si="8"/>
        <v>0</v>
      </c>
      <c r="W78" s="27"/>
    </row>
    <row r="79" spans="1:23" ht="36.75" x14ac:dyDescent="0.25">
      <c r="A79" s="8" t="s">
        <v>120</v>
      </c>
      <c r="B79" s="11" t="s">
        <v>140</v>
      </c>
      <c r="C79" s="9">
        <v>34.408000000000001</v>
      </c>
      <c r="D79" s="9"/>
      <c r="E79" s="38">
        <v>0</v>
      </c>
      <c r="F79" s="44">
        <f t="shared" si="9"/>
        <v>0</v>
      </c>
      <c r="G79" s="13"/>
      <c r="H79" s="13"/>
      <c r="I79" s="13"/>
      <c r="J79" s="13"/>
      <c r="K79" s="13"/>
      <c r="L79" s="13"/>
      <c r="M79" s="13"/>
      <c r="N79" s="13"/>
      <c r="O79" s="13"/>
      <c r="P79" s="13">
        <f t="shared" si="10"/>
        <v>0</v>
      </c>
      <c r="Q79" s="53">
        <f t="shared" si="11"/>
        <v>0.05</v>
      </c>
      <c r="R79" s="17">
        <f t="shared" si="5"/>
        <v>0</v>
      </c>
      <c r="S79" s="54">
        <f t="shared" si="12"/>
        <v>0</v>
      </c>
      <c r="T79" s="6">
        <f t="shared" si="6"/>
        <v>0</v>
      </c>
      <c r="U79" s="6">
        <f t="shared" si="7"/>
        <v>0</v>
      </c>
      <c r="V79" s="6">
        <f t="shared" si="8"/>
        <v>0</v>
      </c>
      <c r="W79" s="27"/>
    </row>
    <row r="80" spans="1:23" ht="36.75" x14ac:dyDescent="0.25">
      <c r="A80" s="8" t="s">
        <v>121</v>
      </c>
      <c r="B80" s="11" t="s">
        <v>155</v>
      </c>
      <c r="C80" s="9">
        <v>12.932</v>
      </c>
      <c r="D80" s="9"/>
      <c r="E80" s="38">
        <v>0</v>
      </c>
      <c r="F80" s="44">
        <f t="shared" si="9"/>
        <v>0</v>
      </c>
      <c r="G80" s="13"/>
      <c r="H80" s="13"/>
      <c r="I80" s="13"/>
      <c r="J80" s="13"/>
      <c r="K80" s="13"/>
      <c r="L80" s="13"/>
      <c r="M80" s="13"/>
      <c r="N80" s="13"/>
      <c r="O80" s="13"/>
      <c r="P80" s="13">
        <f t="shared" si="10"/>
        <v>0</v>
      </c>
      <c r="Q80" s="53">
        <f t="shared" si="11"/>
        <v>0.05</v>
      </c>
      <c r="R80" s="17">
        <f t="shared" si="5"/>
        <v>0</v>
      </c>
      <c r="S80" s="54">
        <f t="shared" si="12"/>
        <v>0</v>
      </c>
      <c r="T80" s="6">
        <f t="shared" si="6"/>
        <v>0</v>
      </c>
      <c r="U80" s="6">
        <f t="shared" si="7"/>
        <v>0</v>
      </c>
      <c r="V80" s="6">
        <f t="shared" si="8"/>
        <v>0</v>
      </c>
      <c r="W80" s="27"/>
    </row>
    <row r="81" spans="1:23" ht="36.75" x14ac:dyDescent="0.25">
      <c r="A81" s="8" t="s">
        <v>122</v>
      </c>
      <c r="B81" s="11" t="s">
        <v>133</v>
      </c>
      <c r="C81" s="9">
        <v>4.5469999999999997</v>
      </c>
      <c r="D81" s="9"/>
      <c r="E81" s="38">
        <v>0</v>
      </c>
      <c r="F81" s="44">
        <f t="shared" si="9"/>
        <v>0</v>
      </c>
      <c r="G81" s="13"/>
      <c r="H81" s="13"/>
      <c r="I81" s="13"/>
      <c r="J81" s="13"/>
      <c r="K81" s="13"/>
      <c r="L81" s="13"/>
      <c r="M81" s="13"/>
      <c r="N81" s="13"/>
      <c r="O81" s="13"/>
      <c r="P81" s="13">
        <f t="shared" si="10"/>
        <v>0</v>
      </c>
      <c r="Q81" s="53">
        <f t="shared" si="11"/>
        <v>0.05</v>
      </c>
      <c r="R81" s="17">
        <f t="shared" si="5"/>
        <v>0</v>
      </c>
      <c r="S81" s="54">
        <f t="shared" si="12"/>
        <v>0</v>
      </c>
      <c r="T81" s="6">
        <f t="shared" si="6"/>
        <v>0</v>
      </c>
      <c r="U81" s="6">
        <f t="shared" si="7"/>
        <v>0</v>
      </c>
      <c r="V81" s="6">
        <f t="shared" si="8"/>
        <v>0</v>
      </c>
      <c r="W81" s="27"/>
    </row>
    <row r="82" spans="1:23" ht="36.75" x14ac:dyDescent="0.25">
      <c r="A82" s="8" t="s">
        <v>123</v>
      </c>
      <c r="B82" s="11" t="s">
        <v>156</v>
      </c>
      <c r="C82" s="9">
        <v>3.8919999999999999</v>
      </c>
      <c r="D82" s="9"/>
      <c r="E82" s="38">
        <v>0</v>
      </c>
      <c r="F82" s="44">
        <f t="shared" si="9"/>
        <v>0</v>
      </c>
      <c r="G82" s="13"/>
      <c r="H82" s="13"/>
      <c r="I82" s="13"/>
      <c r="J82" s="13"/>
      <c r="K82" s="13"/>
      <c r="L82" s="13"/>
      <c r="M82" s="13"/>
      <c r="N82" s="13"/>
      <c r="O82" s="13"/>
      <c r="P82" s="13">
        <f t="shared" si="10"/>
        <v>0</v>
      </c>
      <c r="Q82" s="53">
        <f t="shared" si="11"/>
        <v>0.05</v>
      </c>
      <c r="R82" s="17">
        <f t="shared" si="5"/>
        <v>0</v>
      </c>
      <c r="S82" s="54">
        <f t="shared" si="12"/>
        <v>0</v>
      </c>
      <c r="T82" s="6">
        <f t="shared" si="6"/>
        <v>0</v>
      </c>
      <c r="U82" s="6">
        <f t="shared" si="7"/>
        <v>0</v>
      </c>
      <c r="V82" s="6">
        <f t="shared" si="8"/>
        <v>0</v>
      </c>
      <c r="W82" s="27"/>
    </row>
    <row r="83" spans="1:23" ht="36.75" x14ac:dyDescent="0.25">
      <c r="A83" s="8" t="s">
        <v>124</v>
      </c>
      <c r="B83" s="11" t="s">
        <v>157</v>
      </c>
      <c r="C83" s="9">
        <v>2.5539999999999998</v>
      </c>
      <c r="D83" s="9"/>
      <c r="E83" s="38">
        <v>0</v>
      </c>
      <c r="F83" s="44">
        <f t="shared" si="9"/>
        <v>0</v>
      </c>
      <c r="G83" s="13"/>
      <c r="H83" s="13"/>
      <c r="I83" s="13"/>
      <c r="J83" s="13"/>
      <c r="K83" s="13"/>
      <c r="L83" s="13"/>
      <c r="M83" s="13"/>
      <c r="N83" s="13"/>
      <c r="O83" s="13"/>
      <c r="P83" s="13">
        <f t="shared" si="10"/>
        <v>0</v>
      </c>
      <c r="Q83" s="53">
        <f t="shared" si="11"/>
        <v>0.05</v>
      </c>
      <c r="R83" s="17">
        <f t="shared" si="5"/>
        <v>0</v>
      </c>
      <c r="S83" s="54">
        <f t="shared" si="12"/>
        <v>0</v>
      </c>
      <c r="T83" s="6">
        <f t="shared" si="6"/>
        <v>0</v>
      </c>
      <c r="U83" s="6">
        <f t="shared" si="7"/>
        <v>0</v>
      </c>
      <c r="V83" s="6">
        <f t="shared" si="8"/>
        <v>0</v>
      </c>
      <c r="W83" s="27"/>
    </row>
    <row r="84" spans="1:23" ht="36.75" x14ac:dyDescent="0.25">
      <c r="A84" s="8" t="s">
        <v>125</v>
      </c>
      <c r="B84" s="11" t="s">
        <v>158</v>
      </c>
      <c r="C84" s="9">
        <v>27.66</v>
      </c>
      <c r="D84" s="9"/>
      <c r="E84" s="38">
        <v>0</v>
      </c>
      <c r="F84" s="44">
        <f t="shared" si="9"/>
        <v>0</v>
      </c>
      <c r="G84" s="13"/>
      <c r="H84" s="13"/>
      <c r="I84" s="13"/>
      <c r="J84" s="13"/>
      <c r="K84" s="13"/>
      <c r="L84" s="13"/>
      <c r="M84" s="13"/>
      <c r="N84" s="13"/>
      <c r="O84" s="13"/>
      <c r="P84" s="13">
        <f t="shared" si="10"/>
        <v>0</v>
      </c>
      <c r="Q84" s="53">
        <f t="shared" si="11"/>
        <v>0.05</v>
      </c>
      <c r="R84" s="17">
        <f t="shared" si="5"/>
        <v>0</v>
      </c>
      <c r="S84" s="54">
        <f t="shared" si="12"/>
        <v>0</v>
      </c>
      <c r="T84" s="6">
        <f t="shared" si="6"/>
        <v>0</v>
      </c>
      <c r="U84" s="6">
        <f t="shared" si="7"/>
        <v>0</v>
      </c>
      <c r="V84" s="6">
        <f t="shared" si="8"/>
        <v>0</v>
      </c>
      <c r="W84" s="27"/>
    </row>
    <row r="85" spans="1:23" ht="36.75" x14ac:dyDescent="0.25">
      <c r="A85" s="8" t="s">
        <v>126</v>
      </c>
      <c r="B85" s="11" t="s">
        <v>159</v>
      </c>
      <c r="C85" s="9">
        <v>15.72</v>
      </c>
      <c r="D85" s="9"/>
      <c r="E85" s="38">
        <v>0</v>
      </c>
      <c r="F85" s="44">
        <f t="shared" si="9"/>
        <v>0</v>
      </c>
      <c r="G85" s="13"/>
      <c r="H85" s="13"/>
      <c r="I85" s="13"/>
      <c r="J85" s="13"/>
      <c r="K85" s="13"/>
      <c r="L85" s="13"/>
      <c r="M85" s="13"/>
      <c r="N85" s="13"/>
      <c r="O85" s="13"/>
      <c r="P85" s="13">
        <f t="shared" si="10"/>
        <v>0</v>
      </c>
      <c r="Q85" s="53">
        <f t="shared" si="11"/>
        <v>0.05</v>
      </c>
      <c r="R85" s="17">
        <f t="shared" si="5"/>
        <v>0</v>
      </c>
      <c r="S85" s="54">
        <f t="shared" si="12"/>
        <v>0</v>
      </c>
      <c r="T85" s="6">
        <f t="shared" si="6"/>
        <v>0</v>
      </c>
      <c r="U85" s="6">
        <f t="shared" si="7"/>
        <v>0</v>
      </c>
      <c r="V85" s="6">
        <f t="shared" si="8"/>
        <v>0</v>
      </c>
      <c r="W85" s="27"/>
    </row>
    <row r="86" spans="1:23" ht="36.75" x14ac:dyDescent="0.25">
      <c r="A86" s="8" t="s">
        <v>127</v>
      </c>
      <c r="B86" s="11" t="s">
        <v>137</v>
      </c>
      <c r="C86" s="9">
        <v>42.37</v>
      </c>
      <c r="D86" s="9"/>
      <c r="E86" s="38">
        <v>0</v>
      </c>
      <c r="F86" s="44">
        <f t="shared" si="9"/>
        <v>0</v>
      </c>
      <c r="G86" s="13"/>
      <c r="H86" s="13"/>
      <c r="I86" s="13"/>
      <c r="J86" s="13"/>
      <c r="K86" s="13"/>
      <c r="L86" s="13"/>
      <c r="M86" s="13"/>
      <c r="N86" s="13"/>
      <c r="O86" s="13"/>
      <c r="P86" s="13">
        <f t="shared" si="10"/>
        <v>0</v>
      </c>
      <c r="Q86" s="53">
        <f t="shared" si="11"/>
        <v>0.05</v>
      </c>
      <c r="R86" s="17">
        <f t="shared" si="5"/>
        <v>0</v>
      </c>
      <c r="S86" s="54">
        <f t="shared" si="12"/>
        <v>0</v>
      </c>
      <c r="T86" s="6">
        <f t="shared" si="6"/>
        <v>0</v>
      </c>
      <c r="U86" s="6">
        <f t="shared" si="7"/>
        <v>0</v>
      </c>
      <c r="V86" s="6">
        <f t="shared" si="8"/>
        <v>0</v>
      </c>
      <c r="W86" s="27"/>
    </row>
    <row r="87" spans="1:23" ht="36.75" x14ac:dyDescent="0.25">
      <c r="A87" s="8" t="s">
        <v>128</v>
      </c>
      <c r="B87" s="11" t="s">
        <v>160</v>
      </c>
      <c r="C87" s="9">
        <v>15.71</v>
      </c>
      <c r="D87" s="9"/>
      <c r="E87" s="38">
        <v>0</v>
      </c>
      <c r="F87" s="44">
        <f t="shared" si="9"/>
        <v>0</v>
      </c>
      <c r="G87" s="13"/>
      <c r="H87" s="13"/>
      <c r="I87" s="13"/>
      <c r="J87" s="13"/>
      <c r="K87" s="13"/>
      <c r="L87" s="13"/>
      <c r="M87" s="13"/>
      <c r="N87" s="13"/>
      <c r="O87" s="13"/>
      <c r="P87" s="13">
        <f t="shared" si="10"/>
        <v>0</v>
      </c>
      <c r="Q87" s="53">
        <f t="shared" si="11"/>
        <v>0.05</v>
      </c>
      <c r="R87" s="17">
        <f t="shared" si="5"/>
        <v>0</v>
      </c>
      <c r="S87" s="54">
        <f t="shared" si="12"/>
        <v>0</v>
      </c>
      <c r="T87" s="6">
        <f t="shared" si="6"/>
        <v>0</v>
      </c>
      <c r="U87" s="6">
        <f t="shared" si="7"/>
        <v>0</v>
      </c>
      <c r="V87" s="6">
        <f t="shared" si="8"/>
        <v>0</v>
      </c>
      <c r="W87" s="27"/>
    </row>
    <row r="88" spans="1:23" ht="24.75" x14ac:dyDescent="0.25">
      <c r="A88" s="8" t="s">
        <v>129</v>
      </c>
      <c r="B88" s="11" t="s">
        <v>161</v>
      </c>
      <c r="C88" s="9">
        <v>16.920000000000002</v>
      </c>
      <c r="D88" s="9"/>
      <c r="E88" s="38">
        <v>0</v>
      </c>
      <c r="F88" s="44">
        <f t="shared" si="9"/>
        <v>0</v>
      </c>
      <c r="G88" s="13"/>
      <c r="H88" s="13"/>
      <c r="I88" s="13"/>
      <c r="J88" s="13"/>
      <c r="K88" s="13"/>
      <c r="L88" s="13"/>
      <c r="M88" s="13"/>
      <c r="N88" s="13"/>
      <c r="O88" s="13"/>
      <c r="P88" s="13">
        <f t="shared" si="10"/>
        <v>0</v>
      </c>
      <c r="Q88" s="53">
        <f t="shared" si="11"/>
        <v>0.05</v>
      </c>
      <c r="R88" s="17">
        <f t="shared" si="5"/>
        <v>0</v>
      </c>
      <c r="S88" s="54">
        <f t="shared" si="12"/>
        <v>0</v>
      </c>
      <c r="T88" s="6">
        <f t="shared" si="6"/>
        <v>0</v>
      </c>
      <c r="U88" s="6">
        <f t="shared" si="7"/>
        <v>0</v>
      </c>
      <c r="V88" s="6">
        <f t="shared" si="8"/>
        <v>0</v>
      </c>
      <c r="W88" s="27"/>
    </row>
    <row r="89" spans="1:23" ht="36.75" x14ac:dyDescent="0.25">
      <c r="A89" s="8" t="s">
        <v>130</v>
      </c>
      <c r="B89" s="11" t="s">
        <v>162</v>
      </c>
      <c r="C89" s="9">
        <v>27.68</v>
      </c>
      <c r="D89" s="9"/>
      <c r="E89" s="38">
        <v>0</v>
      </c>
      <c r="F89" s="44">
        <f t="shared" si="9"/>
        <v>0</v>
      </c>
      <c r="G89" s="13"/>
      <c r="H89" s="13"/>
      <c r="I89" s="13"/>
      <c r="J89" s="13"/>
      <c r="K89" s="13"/>
      <c r="L89" s="13"/>
      <c r="M89" s="13"/>
      <c r="N89" s="13"/>
      <c r="O89" s="13"/>
      <c r="P89" s="13">
        <f t="shared" si="10"/>
        <v>0</v>
      </c>
      <c r="Q89" s="53">
        <f t="shared" si="11"/>
        <v>0.05</v>
      </c>
      <c r="R89" s="17">
        <f t="shared" si="5"/>
        <v>0</v>
      </c>
      <c r="S89" s="54">
        <f t="shared" si="12"/>
        <v>0</v>
      </c>
      <c r="T89" s="6">
        <f t="shared" si="6"/>
        <v>0</v>
      </c>
      <c r="U89" s="6">
        <f t="shared" si="7"/>
        <v>0</v>
      </c>
      <c r="V89" s="6">
        <f t="shared" si="8"/>
        <v>0</v>
      </c>
      <c r="W89" s="27"/>
    </row>
    <row r="90" spans="1:23" s="20" customFormat="1" ht="25.5" customHeight="1" x14ac:dyDescent="0.25">
      <c r="A90" s="19"/>
      <c r="B90" s="19" t="s">
        <v>60</v>
      </c>
      <c r="C90" s="19">
        <f>SUM(C12:C57)</f>
        <v>1920.3858</v>
      </c>
      <c r="D90" s="19">
        <f>SUM(D12:D57)</f>
        <v>39</v>
      </c>
      <c r="E90" s="19">
        <f>SUM(E12:E57)</f>
        <v>36</v>
      </c>
      <c r="F90" s="19" t="s">
        <v>61</v>
      </c>
      <c r="G90" s="19">
        <v>1031</v>
      </c>
      <c r="H90" s="46">
        <v>10.065410524260471</v>
      </c>
      <c r="I90" s="19">
        <f t="shared" ref="I90:P90" si="13">SUM(I12:I57)</f>
        <v>13</v>
      </c>
      <c r="J90" s="19">
        <f t="shared" si="13"/>
        <v>59</v>
      </c>
      <c r="K90" s="19">
        <f t="shared" si="13"/>
        <v>18</v>
      </c>
      <c r="L90" s="19">
        <f t="shared" si="13"/>
        <v>0</v>
      </c>
      <c r="M90" s="19">
        <f t="shared" si="13"/>
        <v>0</v>
      </c>
      <c r="N90" s="19">
        <f t="shared" si="13"/>
        <v>0</v>
      </c>
      <c r="O90" s="19">
        <f t="shared" si="13"/>
        <v>0</v>
      </c>
      <c r="P90" s="19">
        <f t="shared" si="13"/>
        <v>2.58</v>
      </c>
      <c r="Q90" s="53" t="s">
        <v>59</v>
      </c>
      <c r="R90" s="19">
        <f>SUM(R12:R57)</f>
        <v>2</v>
      </c>
      <c r="S90" s="54">
        <f t="shared" si="12"/>
        <v>5.5555555555555552E-2</v>
      </c>
      <c r="T90" s="19">
        <f>SUM(T12:T57)</f>
        <v>0</v>
      </c>
      <c r="U90" s="19">
        <f>SUM(U12:U57)</f>
        <v>0</v>
      </c>
      <c r="V90" s="19">
        <f>SUM(V12:V57)</f>
        <v>0</v>
      </c>
    </row>
    <row r="91" spans="1:23" s="20" customFormat="1" ht="25.5" customHeight="1" x14ac:dyDescent="0.25">
      <c r="A91" s="23"/>
      <c r="B91" s="23"/>
      <c r="C91" s="23"/>
      <c r="D91" s="23"/>
      <c r="E91" s="23"/>
      <c r="F91" s="23"/>
      <c r="G91" s="23"/>
      <c r="H91" s="77"/>
      <c r="I91" s="77"/>
      <c r="J91" s="77"/>
      <c r="K91" s="77"/>
      <c r="L91" s="77"/>
      <c r="M91" s="77"/>
      <c r="N91" s="77"/>
      <c r="O91" s="77"/>
      <c r="P91" s="23"/>
      <c r="Q91" s="23"/>
      <c r="R91" s="23"/>
      <c r="S91" s="51"/>
      <c r="T91" s="51"/>
      <c r="U91" s="24"/>
      <c r="V91" s="24"/>
      <c r="W91" s="24"/>
    </row>
    <row r="92" spans="1:23" s="20" customFormat="1" ht="33" customHeight="1" x14ac:dyDescent="0.25">
      <c r="A92" s="23"/>
      <c r="B92" s="52" t="s">
        <v>62</v>
      </c>
      <c r="C92" s="78" t="s">
        <v>64</v>
      </c>
      <c r="D92" s="78"/>
      <c r="E92" s="78"/>
      <c r="F92" s="78"/>
      <c r="G92" s="67"/>
      <c r="H92" s="67"/>
      <c r="I92" s="67"/>
      <c r="J92" s="79" t="s">
        <v>67</v>
      </c>
      <c r="K92" s="79"/>
      <c r="L92" s="79"/>
      <c r="M92" s="80" t="s">
        <v>208</v>
      </c>
      <c r="N92" s="80"/>
      <c r="O92" s="80"/>
      <c r="P92" s="80"/>
      <c r="Q92" s="80"/>
      <c r="R92" s="23"/>
      <c r="S92" s="51"/>
      <c r="T92" s="51"/>
      <c r="U92" s="24"/>
      <c r="V92" s="24"/>
      <c r="W92" s="24"/>
    </row>
    <row r="93" spans="1:23" s="20" customFormat="1" ht="25.5" customHeight="1" x14ac:dyDescent="0.25">
      <c r="A93" s="23"/>
      <c r="B93"/>
      <c r="C93" s="65" t="s">
        <v>63</v>
      </c>
      <c r="D93" s="65"/>
      <c r="E93" s="65"/>
      <c r="F93" s="65"/>
      <c r="G93" s="65" t="s">
        <v>65</v>
      </c>
      <c r="H93" s="65"/>
      <c r="I93" s="65"/>
      <c r="J93" s="69" t="s">
        <v>66</v>
      </c>
      <c r="K93" s="69"/>
      <c r="L93" s="69"/>
      <c r="M93" s="1"/>
      <c r="N93" s="1"/>
      <c r="O93" s="23"/>
      <c r="P93" s="23"/>
      <c r="Q93" s="23"/>
      <c r="R93" s="23"/>
      <c r="S93" s="51"/>
      <c r="T93" s="51"/>
      <c r="U93" s="24"/>
      <c r="V93" s="24"/>
      <c r="W93" s="24"/>
    </row>
  </sheetData>
  <mergeCells count="38">
    <mergeCell ref="C93:F93"/>
    <mergeCell ref="G93:I93"/>
    <mergeCell ref="J93:L93"/>
    <mergeCell ref="Q8:Q10"/>
    <mergeCell ref="R8:R10"/>
    <mergeCell ref="H91:O91"/>
    <mergeCell ref="C92:F92"/>
    <mergeCell ref="G92:I92"/>
    <mergeCell ref="J92:L92"/>
    <mergeCell ref="M92:Q92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3"/>
  <sheetViews>
    <sheetView view="pageBreakPreview" topLeftCell="A76" zoomScale="90" zoomScaleNormal="100" zoomScaleSheetLayoutView="90" workbookViewId="0">
      <selection activeCell="F84" sqref="F84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8.710937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x14ac:dyDescent="0.25">
      <c r="A1" s="67" t="s">
        <v>163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5"/>
    </row>
    <row r="2" spans="1:5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5"/>
    </row>
    <row r="3" spans="1:51" ht="15.75" x14ac:dyDescent="0.25">
      <c r="A3" s="95" t="s">
        <v>93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5"/>
    </row>
    <row r="4" spans="1:51" ht="15.75" x14ac:dyDescent="0.25">
      <c r="A4" s="95" t="s">
        <v>168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5"/>
    </row>
    <row r="5" spans="1:51" ht="9" customHeight="1" x14ac:dyDescent="0.25">
      <c r="A5" s="49"/>
      <c r="B5" s="37"/>
      <c r="C5" s="50"/>
      <c r="D5" s="50"/>
      <c r="E5" s="50"/>
      <c r="F5" s="5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"/>
    </row>
    <row r="6" spans="1:51" ht="21.75" customHeight="1" x14ac:dyDescent="0.25">
      <c r="A6" s="97" t="s">
        <v>14</v>
      </c>
      <c r="B6" s="81" t="s">
        <v>15</v>
      </c>
      <c r="C6" s="99" t="s">
        <v>79</v>
      </c>
      <c r="D6" s="97" t="s">
        <v>81</v>
      </c>
      <c r="E6" s="99"/>
      <c r="F6" s="101" t="s">
        <v>69</v>
      </c>
      <c r="G6" s="104" t="s">
        <v>2</v>
      </c>
      <c r="H6" s="105"/>
      <c r="I6" s="105"/>
      <c r="J6" s="105"/>
      <c r="K6" s="105"/>
      <c r="L6" s="105"/>
      <c r="M6" s="105"/>
      <c r="N6" s="105"/>
      <c r="O6" s="105"/>
      <c r="P6" s="106" t="s">
        <v>3</v>
      </c>
      <c r="Q6" s="107"/>
      <c r="R6" s="107"/>
      <c r="S6" s="107"/>
      <c r="T6" s="107"/>
      <c r="U6" s="107"/>
      <c r="V6" s="107"/>
      <c r="W6" s="108"/>
      <c r="X6" s="39"/>
    </row>
    <row r="7" spans="1:51" ht="50.25" customHeight="1" x14ac:dyDescent="0.25">
      <c r="A7" s="98"/>
      <c r="B7" s="81"/>
      <c r="C7" s="100"/>
      <c r="D7" s="98"/>
      <c r="E7" s="100"/>
      <c r="F7" s="102"/>
      <c r="G7" s="109" t="s">
        <v>16</v>
      </c>
      <c r="H7" s="110"/>
      <c r="I7" s="110"/>
      <c r="J7" s="110"/>
      <c r="K7" s="111"/>
      <c r="L7" s="109" t="s">
        <v>17</v>
      </c>
      <c r="M7" s="110"/>
      <c r="N7" s="110"/>
      <c r="O7" s="111"/>
      <c r="P7" s="109" t="s">
        <v>84</v>
      </c>
      <c r="Q7" s="111"/>
      <c r="R7" s="106" t="s">
        <v>22</v>
      </c>
      <c r="S7" s="107"/>
      <c r="T7" s="107"/>
      <c r="U7" s="107"/>
      <c r="V7" s="108"/>
      <c r="W7" s="35" t="s">
        <v>78</v>
      </c>
      <c r="X7" s="35"/>
    </row>
    <row r="8" spans="1:51" ht="15" customHeight="1" x14ac:dyDescent="0.25">
      <c r="A8" s="98"/>
      <c r="B8" s="81"/>
      <c r="C8" s="100"/>
      <c r="D8" s="98"/>
      <c r="E8" s="100"/>
      <c r="F8" s="102"/>
      <c r="G8" s="91" t="s">
        <v>9</v>
      </c>
      <c r="H8" s="91" t="s">
        <v>10</v>
      </c>
      <c r="I8" s="90" t="s">
        <v>18</v>
      </c>
      <c r="J8" s="90"/>
      <c r="K8" s="90"/>
      <c r="L8" s="91" t="s">
        <v>21</v>
      </c>
      <c r="M8" s="90" t="s">
        <v>18</v>
      </c>
      <c r="N8" s="90"/>
      <c r="O8" s="90"/>
      <c r="P8" s="92" t="s">
        <v>9</v>
      </c>
      <c r="Q8" s="71" t="s">
        <v>10</v>
      </c>
      <c r="R8" s="74" t="s">
        <v>9</v>
      </c>
      <c r="S8" s="74" t="s">
        <v>10</v>
      </c>
      <c r="T8" s="81" t="s">
        <v>18</v>
      </c>
      <c r="U8" s="81"/>
      <c r="V8" s="81"/>
    </row>
    <row r="9" spans="1:51" ht="52.5" customHeight="1" x14ac:dyDescent="0.25">
      <c r="A9" s="98"/>
      <c r="B9" s="81"/>
      <c r="C9" s="100"/>
      <c r="D9" s="86"/>
      <c r="E9" s="87"/>
      <c r="F9" s="102"/>
      <c r="G9" s="84"/>
      <c r="H9" s="84"/>
      <c r="I9" s="82" t="s">
        <v>12</v>
      </c>
      <c r="J9" s="83"/>
      <c r="K9" s="84" t="s">
        <v>13</v>
      </c>
      <c r="L9" s="84"/>
      <c r="M9" s="82" t="s">
        <v>12</v>
      </c>
      <c r="N9" s="83"/>
      <c r="O9" s="84" t="s">
        <v>13</v>
      </c>
      <c r="P9" s="88"/>
      <c r="Q9" s="72"/>
      <c r="R9" s="75"/>
      <c r="S9" s="75"/>
      <c r="T9" s="86" t="s">
        <v>12</v>
      </c>
      <c r="U9" s="87"/>
      <c r="V9" s="88" t="s">
        <v>13</v>
      </c>
    </row>
    <row r="10" spans="1:51" ht="123" customHeight="1" x14ac:dyDescent="0.25">
      <c r="A10" s="86"/>
      <c r="B10" s="81"/>
      <c r="C10" s="87"/>
      <c r="D10" s="3">
        <v>2024</v>
      </c>
      <c r="E10" s="3">
        <v>2025</v>
      </c>
      <c r="F10" s="103"/>
      <c r="G10" s="85"/>
      <c r="H10" s="85"/>
      <c r="I10" s="16" t="s">
        <v>19</v>
      </c>
      <c r="J10" s="16" t="s">
        <v>20</v>
      </c>
      <c r="K10" s="85"/>
      <c r="L10" s="85"/>
      <c r="M10" s="16" t="s">
        <v>19</v>
      </c>
      <c r="N10" s="16" t="s">
        <v>83</v>
      </c>
      <c r="O10" s="85"/>
      <c r="P10" s="89"/>
      <c r="Q10" s="73"/>
      <c r="R10" s="76"/>
      <c r="S10" s="76"/>
      <c r="T10" s="4" t="s">
        <v>95</v>
      </c>
      <c r="U10" s="4" t="s">
        <v>20</v>
      </c>
      <c r="V10" s="89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3">
        <v>20</v>
      </c>
      <c r="U11" s="13">
        <v>21</v>
      </c>
      <c r="V11" s="13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72" x14ac:dyDescent="0.25">
      <c r="A12" s="32">
        <v>1</v>
      </c>
      <c r="B12" s="10" t="s">
        <v>23</v>
      </c>
      <c r="C12" s="9">
        <v>20</v>
      </c>
      <c r="D12" s="6">
        <v>0</v>
      </c>
      <c r="E12" s="55">
        <v>0</v>
      </c>
      <c r="F12" s="40">
        <f t="shared" ref="F12:F75" si="0">E12/C12</f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  <c r="M12" s="13"/>
      <c r="N12" s="13"/>
      <c r="O12" s="13"/>
      <c r="P12" s="13">
        <f>IF($F12&lt;=1,$E12*0.05,IF(AND($F12&gt;1,$F12&lt;=3),$E12*0.08,IF(AND($F12&gt;3,$F12&lt;=6),$E12*0.12,IF(AND($F12&gt;6,$F12&lt;=9),$E12*0.15,IF(AND($F12&gt;9,$F12&lt;=12),$E12*0.18,IF($F12&gt;12,$E12*0.2,0))))))</f>
        <v>0</v>
      </c>
      <c r="Q12" s="53">
        <v>0</v>
      </c>
      <c r="R12" s="17">
        <f>ROUNDDOWN(P12,0)</f>
        <v>0</v>
      </c>
      <c r="S12" s="54">
        <f>IF(E12=0,0,R12/E12)</f>
        <v>0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48" x14ac:dyDescent="0.25">
      <c r="A13" s="32">
        <v>2</v>
      </c>
      <c r="B13" s="10" t="s">
        <v>24</v>
      </c>
      <c r="C13" s="9">
        <v>9.8000000000000007</v>
      </c>
      <c r="D13" s="6">
        <v>0</v>
      </c>
      <c r="E13" s="55">
        <v>0</v>
      </c>
      <c r="F13" s="40">
        <f t="shared" si="0"/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/>
      <c r="M13" s="13"/>
      <c r="N13" s="13"/>
      <c r="O13" s="13"/>
      <c r="P13" s="13">
        <f t="shared" ref="P13:P76" si="1">IF($F13&lt;=1,$E13*0.05,IF(AND($F13&gt;1,$F13&lt;=3),$E13*0.08,IF(AND($F13&gt;3,$F13&lt;=6),$E13*0.12,IF(AND($F13&gt;6,$F13&lt;=9),$E13*0.15,IF(AND($F13&gt;9,$F13&lt;=12),$E13*0.18,IF($F13&gt;12,$E13*0.2,0))))))</f>
        <v>0</v>
      </c>
      <c r="Q13" s="53">
        <v>0</v>
      </c>
      <c r="R13" s="17">
        <f t="shared" ref="R13:R56" si="2">ROUNDDOWN(P13,0)</f>
        <v>0</v>
      </c>
      <c r="S13" s="54">
        <f t="shared" ref="S13:S76" si="3">IF(E13=0,0,R13/E13)</f>
        <v>0</v>
      </c>
      <c r="T13" s="6"/>
      <c r="U13" s="6"/>
      <c r="V13" s="6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36" x14ac:dyDescent="0.25">
      <c r="A14" s="32">
        <v>3</v>
      </c>
      <c r="B14" s="10" t="s">
        <v>25</v>
      </c>
      <c r="C14" s="9">
        <v>37</v>
      </c>
      <c r="D14" s="6">
        <v>0</v>
      </c>
      <c r="E14" s="55">
        <v>0</v>
      </c>
      <c r="F14" s="44">
        <f t="shared" si="0"/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  <c r="M14" s="13"/>
      <c r="N14" s="13"/>
      <c r="O14" s="13"/>
      <c r="P14" s="13">
        <f t="shared" si="1"/>
        <v>0</v>
      </c>
      <c r="Q14" s="53">
        <v>0</v>
      </c>
      <c r="R14" s="17">
        <f t="shared" si="2"/>
        <v>0</v>
      </c>
      <c r="S14" s="54">
        <f t="shared" si="3"/>
        <v>0</v>
      </c>
      <c r="T14" s="6"/>
      <c r="U14" s="6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84" x14ac:dyDescent="0.25">
      <c r="A15" s="8">
        <v>4</v>
      </c>
      <c r="B15" s="10" t="s">
        <v>26</v>
      </c>
      <c r="C15" s="9">
        <v>45.2</v>
      </c>
      <c r="D15" s="6">
        <v>0</v>
      </c>
      <c r="E15" s="55">
        <v>0</v>
      </c>
      <c r="F15" s="44">
        <f t="shared" si="0"/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  <c r="M15" s="13"/>
      <c r="N15" s="13"/>
      <c r="O15" s="13"/>
      <c r="P15" s="13">
        <f t="shared" si="1"/>
        <v>0</v>
      </c>
      <c r="Q15" s="53">
        <v>0</v>
      </c>
      <c r="R15" s="17">
        <f t="shared" si="2"/>
        <v>0</v>
      </c>
      <c r="S15" s="54">
        <f t="shared" si="3"/>
        <v>0</v>
      </c>
      <c r="T15" s="6"/>
      <c r="U15" s="6"/>
      <c r="V15" s="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55.5" customHeight="1" x14ac:dyDescent="0.25">
      <c r="A16" s="42" t="s">
        <v>85</v>
      </c>
      <c r="B16" s="10" t="s">
        <v>27</v>
      </c>
      <c r="C16" s="9">
        <v>16.399999999999999</v>
      </c>
      <c r="D16" s="6">
        <v>18</v>
      </c>
      <c r="E16" s="55">
        <v>17</v>
      </c>
      <c r="F16" s="44">
        <f t="shared" si="0"/>
        <v>1.0365853658536586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  <c r="M16" s="13"/>
      <c r="N16" s="13"/>
      <c r="O16" s="13"/>
      <c r="P16" s="13">
        <v>0</v>
      </c>
      <c r="Q16" s="53">
        <v>0</v>
      </c>
      <c r="R16" s="17">
        <f t="shared" si="2"/>
        <v>0</v>
      </c>
      <c r="S16" s="54">
        <f t="shared" si="3"/>
        <v>0</v>
      </c>
      <c r="T16" s="6"/>
      <c r="U16" s="6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74.25" customHeight="1" x14ac:dyDescent="0.25">
      <c r="A17" s="43" t="s">
        <v>86</v>
      </c>
      <c r="B17" s="26" t="s">
        <v>206</v>
      </c>
      <c r="C17" s="9">
        <v>4.42</v>
      </c>
      <c r="D17" s="6">
        <v>0</v>
      </c>
      <c r="E17" s="55">
        <v>0</v>
      </c>
      <c r="F17" s="45">
        <f t="shared" si="0"/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  <c r="M17" s="13"/>
      <c r="N17" s="13"/>
      <c r="O17" s="13"/>
      <c r="P17" s="13">
        <f t="shared" si="1"/>
        <v>0</v>
      </c>
      <c r="Q17" s="53">
        <v>0</v>
      </c>
      <c r="R17" s="17">
        <f t="shared" si="2"/>
        <v>0</v>
      </c>
      <c r="S17" s="54">
        <f t="shared" si="3"/>
        <v>0</v>
      </c>
      <c r="T17" s="6"/>
      <c r="U17" s="6"/>
      <c r="V17" s="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60" x14ac:dyDescent="0.25">
      <c r="A18" s="43" t="s">
        <v>87</v>
      </c>
      <c r="B18" s="10" t="s">
        <v>28</v>
      </c>
      <c r="C18" s="9">
        <v>17.47</v>
      </c>
      <c r="D18" s="6">
        <v>38</v>
      </c>
      <c r="E18" s="55">
        <v>36</v>
      </c>
      <c r="F18" s="44">
        <f t="shared" si="0"/>
        <v>2.0606754436176304</v>
      </c>
      <c r="G18" s="13">
        <v>1</v>
      </c>
      <c r="H18" s="13">
        <v>2.6</v>
      </c>
      <c r="I18" s="13">
        <v>0</v>
      </c>
      <c r="J18" s="13">
        <v>0</v>
      </c>
      <c r="K18" s="13">
        <v>0</v>
      </c>
      <c r="L18" s="13">
        <v>1</v>
      </c>
      <c r="M18" s="13">
        <v>0</v>
      </c>
      <c r="N18" s="13">
        <v>1</v>
      </c>
      <c r="O18" s="13">
        <v>0</v>
      </c>
      <c r="P18" s="13">
        <f t="shared" si="1"/>
        <v>2.88</v>
      </c>
      <c r="Q18" s="53">
        <f t="shared" ref="Q18:Q54" si="4">IF($F18&lt;=1,5%,IF(AND($F18&gt;1,$F18&lt;=3),8%,IF(AND($F18&gt;3,$F18&lt;=6),12%,IF(AND($F18&gt;6,$F18&lt;=9),15%,IF(AND($F18&gt;9,$F18&lt;=12),18%,IF($F18&gt;12,20%,0))))))</f>
        <v>0.08</v>
      </c>
      <c r="R18" s="17">
        <v>1</v>
      </c>
      <c r="S18" s="54">
        <f t="shared" si="3"/>
        <v>2.7777777777777776E-2</v>
      </c>
      <c r="T18" s="6"/>
      <c r="U18" s="6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65.25" customHeight="1" x14ac:dyDescent="0.25">
      <c r="A19" s="43" t="s">
        <v>88</v>
      </c>
      <c r="B19" s="10" t="s">
        <v>205</v>
      </c>
      <c r="C19" s="9">
        <v>3.65</v>
      </c>
      <c r="D19" s="6">
        <v>3</v>
      </c>
      <c r="E19" s="55">
        <v>3</v>
      </c>
      <c r="F19" s="44">
        <f t="shared" si="0"/>
        <v>0.82191780821917815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  <c r="M19" s="13"/>
      <c r="N19" s="13"/>
      <c r="O19" s="13"/>
      <c r="P19" s="13">
        <v>0</v>
      </c>
      <c r="Q19" s="53">
        <v>0</v>
      </c>
      <c r="R19" s="17">
        <f t="shared" si="2"/>
        <v>0</v>
      </c>
      <c r="S19" s="54">
        <f t="shared" si="3"/>
        <v>0</v>
      </c>
      <c r="T19" s="6"/>
      <c r="U19" s="6"/>
      <c r="V19" s="6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45" customHeight="1" x14ac:dyDescent="0.25">
      <c r="A20" s="8">
        <v>6</v>
      </c>
      <c r="B20" s="10" t="s">
        <v>96</v>
      </c>
      <c r="C20" s="9">
        <v>7.9</v>
      </c>
      <c r="D20" s="6">
        <v>0</v>
      </c>
      <c r="E20" s="55">
        <v>0</v>
      </c>
      <c r="F20" s="45">
        <f t="shared" si="0"/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  <c r="M20" s="13"/>
      <c r="N20" s="13"/>
      <c r="O20" s="13"/>
      <c r="P20" s="13">
        <f t="shared" si="1"/>
        <v>0</v>
      </c>
      <c r="Q20" s="53">
        <v>0</v>
      </c>
      <c r="R20" s="17">
        <f t="shared" si="2"/>
        <v>0</v>
      </c>
      <c r="S20" s="54">
        <f t="shared" si="3"/>
        <v>0</v>
      </c>
      <c r="T20" s="6"/>
      <c r="U20" s="6"/>
      <c r="V20" s="6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33" customHeight="1" x14ac:dyDescent="0.25">
      <c r="A21" s="8">
        <v>7</v>
      </c>
      <c r="B21" s="10" t="s">
        <v>70</v>
      </c>
      <c r="C21" s="9">
        <v>3.8969999999999998</v>
      </c>
      <c r="D21" s="6">
        <v>32</v>
      </c>
      <c r="E21" s="55">
        <v>32</v>
      </c>
      <c r="F21" s="36">
        <f t="shared" si="0"/>
        <v>8.2114447010520912</v>
      </c>
      <c r="G21" s="13">
        <v>2</v>
      </c>
      <c r="H21" s="13">
        <v>6.3</v>
      </c>
      <c r="I21" s="13">
        <v>0</v>
      </c>
      <c r="J21" s="13">
        <v>0</v>
      </c>
      <c r="K21" s="13">
        <v>0</v>
      </c>
      <c r="L21" s="13">
        <v>2</v>
      </c>
      <c r="M21" s="13">
        <v>0</v>
      </c>
      <c r="N21" s="13">
        <v>2</v>
      </c>
      <c r="O21" s="13">
        <v>0</v>
      </c>
      <c r="P21" s="13">
        <f t="shared" si="1"/>
        <v>4.8</v>
      </c>
      <c r="Q21" s="53">
        <f t="shared" si="4"/>
        <v>0.15</v>
      </c>
      <c r="R21" s="17">
        <v>2</v>
      </c>
      <c r="S21" s="54">
        <f t="shared" si="3"/>
        <v>6.25E-2</v>
      </c>
      <c r="T21" s="6"/>
      <c r="U21" s="6"/>
      <c r="V21" s="6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48" x14ac:dyDescent="0.25">
      <c r="A22" s="8">
        <v>8</v>
      </c>
      <c r="B22" s="10" t="s">
        <v>29</v>
      </c>
      <c r="C22" s="9">
        <v>17.231999999999999</v>
      </c>
      <c r="D22" s="6">
        <v>0</v>
      </c>
      <c r="E22" s="55">
        <v>0</v>
      </c>
      <c r="F22" s="36">
        <f t="shared" si="0"/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  <c r="M22" s="13"/>
      <c r="N22" s="13"/>
      <c r="O22" s="13"/>
      <c r="P22" s="13">
        <f t="shared" si="1"/>
        <v>0</v>
      </c>
      <c r="Q22" s="53">
        <v>0</v>
      </c>
      <c r="R22" s="17">
        <f t="shared" si="2"/>
        <v>0</v>
      </c>
      <c r="S22" s="54">
        <f t="shared" si="3"/>
        <v>0</v>
      </c>
      <c r="T22" s="6"/>
      <c r="U22" s="6"/>
      <c r="V22" s="6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ht="45.75" customHeight="1" x14ac:dyDescent="0.25">
      <c r="A23" s="8">
        <v>9</v>
      </c>
      <c r="B23" s="10" t="s">
        <v>30</v>
      </c>
      <c r="C23" s="9">
        <v>9.8000000000000007</v>
      </c>
      <c r="D23" s="6">
        <v>0</v>
      </c>
      <c r="E23" s="55">
        <v>0</v>
      </c>
      <c r="F23" s="40">
        <f t="shared" si="0"/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  <c r="M23" s="13"/>
      <c r="N23" s="13"/>
      <c r="O23" s="13"/>
      <c r="P23" s="13">
        <f t="shared" si="1"/>
        <v>0</v>
      </c>
      <c r="Q23" s="53">
        <v>0</v>
      </c>
      <c r="R23" s="17">
        <f t="shared" si="2"/>
        <v>0</v>
      </c>
      <c r="S23" s="54">
        <f t="shared" si="3"/>
        <v>0</v>
      </c>
      <c r="T23" s="6"/>
      <c r="U23" s="6"/>
      <c r="V23" s="6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ht="24" x14ac:dyDescent="0.25">
      <c r="A24" s="8">
        <v>10</v>
      </c>
      <c r="B24" s="10" t="s">
        <v>31</v>
      </c>
      <c r="C24" s="9">
        <v>4.1079999999999997</v>
      </c>
      <c r="D24" s="6">
        <v>0</v>
      </c>
      <c r="E24" s="55">
        <v>0</v>
      </c>
      <c r="F24" s="44">
        <f t="shared" si="0"/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/>
      <c r="M24" s="13"/>
      <c r="N24" s="13"/>
      <c r="O24" s="13"/>
      <c r="P24" s="13">
        <f t="shared" si="1"/>
        <v>0</v>
      </c>
      <c r="Q24" s="53">
        <v>0</v>
      </c>
      <c r="R24" s="17">
        <f t="shared" si="2"/>
        <v>0</v>
      </c>
      <c r="S24" s="54">
        <f t="shared" si="3"/>
        <v>0</v>
      </c>
      <c r="T24" s="6"/>
      <c r="U24" s="6"/>
      <c r="V24" s="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s="31" customFormat="1" ht="54.75" customHeight="1" x14ac:dyDescent="0.25">
      <c r="A25" s="43" t="s">
        <v>89</v>
      </c>
      <c r="B25" s="26" t="s">
        <v>76</v>
      </c>
      <c r="C25" s="33">
        <v>13.46</v>
      </c>
      <c r="D25" s="25">
        <v>0</v>
      </c>
      <c r="E25" s="56">
        <v>0</v>
      </c>
      <c r="F25" s="44">
        <f t="shared" si="0"/>
        <v>0</v>
      </c>
      <c r="G25" s="13">
        <v>0</v>
      </c>
      <c r="H25" s="41">
        <v>0</v>
      </c>
      <c r="I25" s="13">
        <v>0</v>
      </c>
      <c r="J25" s="13">
        <v>0</v>
      </c>
      <c r="K25" s="13">
        <v>0</v>
      </c>
      <c r="L25" s="13"/>
      <c r="M25" s="13"/>
      <c r="N25" s="13"/>
      <c r="O25" s="13"/>
      <c r="P25" s="13">
        <f t="shared" si="1"/>
        <v>0</v>
      </c>
      <c r="Q25" s="53">
        <v>0</v>
      </c>
      <c r="R25" s="17">
        <f t="shared" si="2"/>
        <v>0</v>
      </c>
      <c r="S25" s="54">
        <f t="shared" si="3"/>
        <v>0</v>
      </c>
      <c r="T25" s="6"/>
      <c r="U25" s="6"/>
      <c r="V25" s="6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1:51" s="31" customFormat="1" ht="49.5" customHeight="1" x14ac:dyDescent="0.25">
      <c r="A26" s="43" t="s">
        <v>90</v>
      </c>
      <c r="B26" s="26" t="s">
        <v>75</v>
      </c>
      <c r="C26" s="33">
        <v>5.165</v>
      </c>
      <c r="D26" s="25">
        <v>0</v>
      </c>
      <c r="E26" s="56">
        <v>0</v>
      </c>
      <c r="F26" s="44">
        <v>0</v>
      </c>
      <c r="G26" s="13">
        <v>0</v>
      </c>
      <c r="H26" s="41">
        <v>0</v>
      </c>
      <c r="I26" s="13">
        <v>0</v>
      </c>
      <c r="J26" s="13">
        <v>0</v>
      </c>
      <c r="K26" s="13">
        <v>0</v>
      </c>
      <c r="L26" s="13"/>
      <c r="M26" s="13"/>
      <c r="N26" s="13"/>
      <c r="O26" s="13"/>
      <c r="P26" s="13">
        <f t="shared" si="1"/>
        <v>0</v>
      </c>
      <c r="Q26" s="53">
        <v>0</v>
      </c>
      <c r="R26" s="17">
        <f t="shared" si="2"/>
        <v>0</v>
      </c>
      <c r="S26" s="54">
        <f t="shared" si="3"/>
        <v>0</v>
      </c>
      <c r="T26" s="6"/>
      <c r="U26" s="6"/>
      <c r="V26" s="6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1:51" ht="36" x14ac:dyDescent="0.25">
      <c r="A27" s="8">
        <v>12</v>
      </c>
      <c r="B27" s="10" t="s">
        <v>32</v>
      </c>
      <c r="C27" s="9">
        <v>25.376000000000001</v>
      </c>
      <c r="D27" s="6">
        <v>0</v>
      </c>
      <c r="E27" s="55">
        <v>0</v>
      </c>
      <c r="F27" s="44">
        <f t="shared" si="0"/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  <c r="M27" s="13"/>
      <c r="N27" s="13"/>
      <c r="O27" s="13"/>
      <c r="P27" s="13">
        <f t="shared" si="1"/>
        <v>0</v>
      </c>
      <c r="Q27" s="53">
        <v>0</v>
      </c>
      <c r="R27" s="17">
        <f t="shared" si="2"/>
        <v>0</v>
      </c>
      <c r="S27" s="54">
        <f t="shared" si="3"/>
        <v>0</v>
      </c>
      <c r="T27" s="6"/>
      <c r="U27" s="6"/>
      <c r="V27" s="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24" x14ac:dyDescent="0.25">
      <c r="A28" s="8">
        <v>13</v>
      </c>
      <c r="B28" s="10" t="s">
        <v>33</v>
      </c>
      <c r="C28" s="9">
        <v>17.8</v>
      </c>
      <c r="D28" s="6">
        <v>0</v>
      </c>
      <c r="E28" s="55">
        <v>0</v>
      </c>
      <c r="F28" s="44">
        <f t="shared" si="0"/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  <c r="M28" s="13"/>
      <c r="N28" s="13"/>
      <c r="O28" s="13"/>
      <c r="P28" s="13">
        <f t="shared" si="1"/>
        <v>0</v>
      </c>
      <c r="Q28" s="53">
        <v>0</v>
      </c>
      <c r="R28" s="17">
        <f t="shared" si="2"/>
        <v>0</v>
      </c>
      <c r="S28" s="54">
        <f t="shared" si="3"/>
        <v>0</v>
      </c>
      <c r="T28" s="6"/>
      <c r="U28" s="6"/>
      <c r="V28" s="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ht="24" x14ac:dyDescent="0.25">
      <c r="A29" s="8">
        <v>14</v>
      </c>
      <c r="B29" s="10" t="s">
        <v>34</v>
      </c>
      <c r="C29" s="9">
        <v>11.77</v>
      </c>
      <c r="D29" s="6">
        <v>0</v>
      </c>
      <c r="E29" s="55">
        <v>0</v>
      </c>
      <c r="F29" s="44">
        <f t="shared" si="0"/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  <c r="M29" s="13"/>
      <c r="N29" s="13"/>
      <c r="O29" s="13"/>
      <c r="P29" s="13">
        <f t="shared" si="1"/>
        <v>0</v>
      </c>
      <c r="Q29" s="53">
        <v>0</v>
      </c>
      <c r="R29" s="17">
        <f t="shared" si="2"/>
        <v>0</v>
      </c>
      <c r="S29" s="54">
        <f t="shared" si="3"/>
        <v>0</v>
      </c>
      <c r="T29" s="6"/>
      <c r="U29" s="6"/>
      <c r="V29" s="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</row>
    <row r="30" spans="1:51" ht="48" x14ac:dyDescent="0.25">
      <c r="A30" s="8">
        <v>15</v>
      </c>
      <c r="B30" s="10" t="s">
        <v>35</v>
      </c>
      <c r="C30" s="9">
        <v>11.08</v>
      </c>
      <c r="D30" s="6">
        <v>53</v>
      </c>
      <c r="E30" s="55">
        <v>62</v>
      </c>
      <c r="F30" s="44">
        <f t="shared" si="0"/>
        <v>5.5956678700361007</v>
      </c>
      <c r="G30" s="13">
        <v>3</v>
      </c>
      <c r="H30" s="13">
        <v>5.7</v>
      </c>
      <c r="I30" s="13">
        <v>0</v>
      </c>
      <c r="J30" s="13">
        <v>0</v>
      </c>
      <c r="K30" s="13">
        <v>0</v>
      </c>
      <c r="L30" s="13">
        <v>2</v>
      </c>
      <c r="M30" s="13">
        <v>0</v>
      </c>
      <c r="N30" s="13">
        <v>2</v>
      </c>
      <c r="O30" s="13">
        <v>0</v>
      </c>
      <c r="P30" s="13">
        <f t="shared" si="1"/>
        <v>7.4399999999999995</v>
      </c>
      <c r="Q30" s="53">
        <f t="shared" si="4"/>
        <v>0.12</v>
      </c>
      <c r="R30" s="17">
        <v>3</v>
      </c>
      <c r="S30" s="54">
        <f t="shared" si="3"/>
        <v>4.8387096774193547E-2</v>
      </c>
      <c r="T30" s="6"/>
      <c r="U30" s="6"/>
      <c r="V30" s="6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51" ht="43.5" customHeight="1" x14ac:dyDescent="0.25">
      <c r="A31" s="8">
        <v>16</v>
      </c>
      <c r="B31" s="10" t="s">
        <v>36</v>
      </c>
      <c r="C31" s="9">
        <v>24.7</v>
      </c>
      <c r="D31" s="6">
        <v>0</v>
      </c>
      <c r="E31" s="55">
        <v>0</v>
      </c>
      <c r="F31" s="44">
        <f t="shared" si="0"/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  <c r="M31" s="13"/>
      <c r="N31" s="13"/>
      <c r="O31" s="13"/>
      <c r="P31" s="13">
        <f t="shared" si="1"/>
        <v>0</v>
      </c>
      <c r="Q31" s="53">
        <v>0</v>
      </c>
      <c r="R31" s="17">
        <f t="shared" si="2"/>
        <v>0</v>
      </c>
      <c r="S31" s="54">
        <f t="shared" si="3"/>
        <v>0</v>
      </c>
      <c r="T31" s="6"/>
      <c r="U31" s="6"/>
      <c r="V31" s="6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48" x14ac:dyDescent="0.25">
      <c r="A32" s="8">
        <v>17</v>
      </c>
      <c r="B32" s="10" t="s">
        <v>37</v>
      </c>
      <c r="C32" s="9">
        <v>12.089</v>
      </c>
      <c r="D32" s="6">
        <v>0</v>
      </c>
      <c r="E32" s="55">
        <v>0</v>
      </c>
      <c r="F32" s="44">
        <f t="shared" si="0"/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  <c r="M32" s="13"/>
      <c r="N32" s="13"/>
      <c r="O32" s="13"/>
      <c r="P32" s="13">
        <f t="shared" si="1"/>
        <v>0</v>
      </c>
      <c r="Q32" s="53">
        <v>0</v>
      </c>
      <c r="R32" s="17">
        <f t="shared" si="2"/>
        <v>0</v>
      </c>
      <c r="S32" s="54">
        <f t="shared" si="3"/>
        <v>0</v>
      </c>
      <c r="T32" s="6"/>
      <c r="U32" s="6"/>
      <c r="V32" s="6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36" x14ac:dyDescent="0.25">
      <c r="A33" s="8">
        <v>18</v>
      </c>
      <c r="B33" s="10" t="s">
        <v>38</v>
      </c>
      <c r="C33" s="9">
        <v>12.076000000000001</v>
      </c>
      <c r="D33" s="6">
        <v>0</v>
      </c>
      <c r="E33" s="55">
        <v>0</v>
      </c>
      <c r="F33" s="44">
        <f t="shared" si="0"/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  <c r="M33" s="13"/>
      <c r="N33" s="13"/>
      <c r="O33" s="13"/>
      <c r="P33" s="13">
        <f t="shared" si="1"/>
        <v>0</v>
      </c>
      <c r="Q33" s="53">
        <v>0</v>
      </c>
      <c r="R33" s="17">
        <f t="shared" si="2"/>
        <v>0</v>
      </c>
      <c r="S33" s="54">
        <f t="shared" si="3"/>
        <v>0</v>
      </c>
      <c r="T33" s="6"/>
      <c r="U33" s="6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57.75" customHeight="1" x14ac:dyDescent="0.25">
      <c r="A34" s="43" t="s">
        <v>91</v>
      </c>
      <c r="B34" s="10" t="s">
        <v>71</v>
      </c>
      <c r="C34" s="9">
        <v>5.2629999999999999</v>
      </c>
      <c r="D34" s="6">
        <v>0</v>
      </c>
      <c r="E34" s="55">
        <v>0</v>
      </c>
      <c r="F34" s="44">
        <f t="shared" si="0"/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  <c r="M34" s="13"/>
      <c r="N34" s="13"/>
      <c r="O34" s="13"/>
      <c r="P34" s="13">
        <f t="shared" si="1"/>
        <v>0</v>
      </c>
      <c r="Q34" s="53">
        <v>0</v>
      </c>
      <c r="R34" s="17">
        <f t="shared" si="2"/>
        <v>0</v>
      </c>
      <c r="S34" s="54">
        <f t="shared" si="3"/>
        <v>0</v>
      </c>
      <c r="T34" s="6"/>
      <c r="U34" s="6"/>
      <c r="V34" s="6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45.75" customHeight="1" x14ac:dyDescent="0.25">
      <c r="A35" s="43" t="s">
        <v>92</v>
      </c>
      <c r="B35" s="10" t="s">
        <v>72</v>
      </c>
      <c r="C35" s="9">
        <v>11.74</v>
      </c>
      <c r="D35" s="6">
        <v>0</v>
      </c>
      <c r="E35" s="55">
        <v>0</v>
      </c>
      <c r="F35" s="44">
        <f t="shared" si="0"/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  <c r="M35" s="13"/>
      <c r="N35" s="13"/>
      <c r="O35" s="13"/>
      <c r="P35" s="13">
        <f t="shared" si="1"/>
        <v>0</v>
      </c>
      <c r="Q35" s="53">
        <v>0</v>
      </c>
      <c r="R35" s="17">
        <f t="shared" si="2"/>
        <v>0</v>
      </c>
      <c r="S35" s="54">
        <f t="shared" si="3"/>
        <v>0</v>
      </c>
      <c r="T35" s="6"/>
      <c r="U35" s="6"/>
      <c r="V35" s="6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36" x14ac:dyDescent="0.25">
      <c r="A36" s="8">
        <v>20</v>
      </c>
      <c r="B36" s="10" t="s">
        <v>39</v>
      </c>
      <c r="C36" s="9">
        <v>21.366</v>
      </c>
      <c r="D36" s="6">
        <v>0</v>
      </c>
      <c r="E36" s="55">
        <v>0</v>
      </c>
      <c r="F36" s="44">
        <f t="shared" si="0"/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  <c r="M36" s="13"/>
      <c r="N36" s="13"/>
      <c r="O36" s="13"/>
      <c r="P36" s="13">
        <f t="shared" si="1"/>
        <v>0</v>
      </c>
      <c r="Q36" s="53">
        <v>0</v>
      </c>
      <c r="R36" s="17">
        <f t="shared" si="2"/>
        <v>0</v>
      </c>
      <c r="S36" s="54">
        <f t="shared" si="3"/>
        <v>0</v>
      </c>
      <c r="T36" s="6"/>
      <c r="U36" s="6"/>
      <c r="V36" s="6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60" x14ac:dyDescent="0.25">
      <c r="A37" s="8">
        <v>21</v>
      </c>
      <c r="B37" s="10" t="s">
        <v>40</v>
      </c>
      <c r="C37" s="9">
        <v>37.362000000000002</v>
      </c>
      <c r="D37" s="6">
        <v>0</v>
      </c>
      <c r="E37" s="55">
        <v>0</v>
      </c>
      <c r="F37" s="44">
        <f t="shared" si="0"/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  <c r="M37" s="13"/>
      <c r="N37" s="13"/>
      <c r="O37" s="13"/>
      <c r="P37" s="13">
        <f t="shared" si="1"/>
        <v>0</v>
      </c>
      <c r="Q37" s="53">
        <v>0</v>
      </c>
      <c r="R37" s="17">
        <f t="shared" si="2"/>
        <v>0</v>
      </c>
      <c r="S37" s="54">
        <f t="shared" si="3"/>
        <v>0</v>
      </c>
      <c r="T37" s="6"/>
      <c r="U37" s="6"/>
      <c r="V37" s="6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48" x14ac:dyDescent="0.25">
      <c r="A38" s="8">
        <v>22</v>
      </c>
      <c r="B38" s="10" t="s">
        <v>41</v>
      </c>
      <c r="C38" s="9">
        <v>49.816000000000003</v>
      </c>
      <c r="D38" s="6">
        <v>0</v>
      </c>
      <c r="E38" s="55">
        <v>0</v>
      </c>
      <c r="F38" s="44">
        <f t="shared" si="0"/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  <c r="M38" s="13"/>
      <c r="N38" s="13"/>
      <c r="O38" s="13"/>
      <c r="P38" s="13">
        <f t="shared" si="1"/>
        <v>0</v>
      </c>
      <c r="Q38" s="53">
        <v>0</v>
      </c>
      <c r="R38" s="17">
        <f t="shared" si="2"/>
        <v>0</v>
      </c>
      <c r="S38" s="54">
        <f t="shared" si="3"/>
        <v>0</v>
      </c>
      <c r="T38" s="6"/>
      <c r="U38" s="6"/>
      <c r="V38" s="6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60" x14ac:dyDescent="0.25">
      <c r="A39" s="8">
        <v>23</v>
      </c>
      <c r="B39" s="10" t="s">
        <v>42</v>
      </c>
      <c r="C39" s="9">
        <v>23.972000000000001</v>
      </c>
      <c r="D39" s="6">
        <v>0</v>
      </c>
      <c r="E39" s="55">
        <v>0</v>
      </c>
      <c r="F39" s="44">
        <f t="shared" si="0"/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  <c r="M39" s="13"/>
      <c r="N39" s="13"/>
      <c r="O39" s="13"/>
      <c r="P39" s="13">
        <f t="shared" si="1"/>
        <v>0</v>
      </c>
      <c r="Q39" s="53">
        <v>0</v>
      </c>
      <c r="R39" s="17">
        <f t="shared" si="2"/>
        <v>0</v>
      </c>
      <c r="S39" s="54">
        <f t="shared" si="3"/>
        <v>0</v>
      </c>
      <c r="T39" s="6"/>
      <c r="U39" s="6"/>
      <c r="V39" s="6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48" x14ac:dyDescent="0.25">
      <c r="A40" s="8">
        <v>24</v>
      </c>
      <c r="B40" s="10" t="s">
        <v>43</v>
      </c>
      <c r="C40" s="9">
        <v>31.5</v>
      </c>
      <c r="D40" s="6">
        <v>0</v>
      </c>
      <c r="E40" s="55">
        <v>0</v>
      </c>
      <c r="F40" s="44">
        <f t="shared" si="0"/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/>
      <c r="M40" s="13"/>
      <c r="N40" s="13"/>
      <c r="O40" s="13"/>
      <c r="P40" s="13">
        <f t="shared" si="1"/>
        <v>0</v>
      </c>
      <c r="Q40" s="53">
        <v>0</v>
      </c>
      <c r="R40" s="17">
        <f t="shared" si="2"/>
        <v>0</v>
      </c>
      <c r="S40" s="54">
        <f t="shared" si="3"/>
        <v>0</v>
      </c>
      <c r="T40" s="6"/>
      <c r="U40" s="6"/>
      <c r="V40" s="6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48" x14ac:dyDescent="0.25">
      <c r="A41" s="8">
        <v>25</v>
      </c>
      <c r="B41" s="10" t="s">
        <v>44</v>
      </c>
      <c r="C41" s="9">
        <v>38.970999999999997</v>
      </c>
      <c r="D41" s="6">
        <v>0</v>
      </c>
      <c r="E41" s="55">
        <v>0</v>
      </c>
      <c r="F41" s="44">
        <f t="shared" si="0"/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  <c r="M41" s="13"/>
      <c r="N41" s="13"/>
      <c r="O41" s="13"/>
      <c r="P41" s="13">
        <f t="shared" si="1"/>
        <v>0</v>
      </c>
      <c r="Q41" s="53">
        <v>0</v>
      </c>
      <c r="R41" s="17">
        <f t="shared" si="2"/>
        <v>0</v>
      </c>
      <c r="S41" s="54">
        <f t="shared" si="3"/>
        <v>0</v>
      </c>
      <c r="T41" s="6"/>
      <c r="U41" s="6"/>
      <c r="V41" s="6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60" x14ac:dyDescent="0.25">
      <c r="A42" s="8">
        <v>26</v>
      </c>
      <c r="B42" s="26" t="s">
        <v>45</v>
      </c>
      <c r="C42" s="9">
        <v>59.8</v>
      </c>
      <c r="D42" s="6">
        <v>0</v>
      </c>
      <c r="E42" s="55">
        <v>0</v>
      </c>
      <c r="F42" s="44">
        <f t="shared" si="0"/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  <c r="M42" s="13"/>
      <c r="N42" s="13"/>
      <c r="O42" s="13"/>
      <c r="P42" s="13">
        <f t="shared" si="1"/>
        <v>0</v>
      </c>
      <c r="Q42" s="53">
        <v>0</v>
      </c>
      <c r="R42" s="17">
        <f t="shared" si="2"/>
        <v>0</v>
      </c>
      <c r="S42" s="54">
        <f t="shared" si="3"/>
        <v>0</v>
      </c>
      <c r="T42" s="6"/>
      <c r="U42" s="6"/>
      <c r="V42" s="6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60" x14ac:dyDescent="0.25">
      <c r="A43" s="8">
        <v>27</v>
      </c>
      <c r="B43" s="10" t="s">
        <v>46</v>
      </c>
      <c r="C43" s="9">
        <v>28.702000000000002</v>
      </c>
      <c r="D43" s="6">
        <v>0</v>
      </c>
      <c r="E43" s="55">
        <v>0</v>
      </c>
      <c r="F43" s="44">
        <f t="shared" si="0"/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  <c r="M43" s="13"/>
      <c r="N43" s="13"/>
      <c r="O43" s="13"/>
      <c r="P43" s="13">
        <f t="shared" si="1"/>
        <v>0</v>
      </c>
      <c r="Q43" s="53">
        <v>0</v>
      </c>
      <c r="R43" s="17">
        <f t="shared" si="2"/>
        <v>0</v>
      </c>
      <c r="S43" s="54">
        <f t="shared" si="3"/>
        <v>0</v>
      </c>
      <c r="T43" s="6"/>
      <c r="U43" s="6"/>
      <c r="V43" s="6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48" x14ac:dyDescent="0.25">
      <c r="A44" s="8">
        <v>28</v>
      </c>
      <c r="B44" s="10" t="s">
        <v>47</v>
      </c>
      <c r="C44" s="9">
        <v>27.7</v>
      </c>
      <c r="D44" s="6">
        <v>0</v>
      </c>
      <c r="E44" s="55">
        <v>0</v>
      </c>
      <c r="F44" s="44">
        <f t="shared" si="0"/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  <c r="M44" s="13"/>
      <c r="N44" s="13"/>
      <c r="O44" s="13"/>
      <c r="P44" s="13">
        <f t="shared" si="1"/>
        <v>0</v>
      </c>
      <c r="Q44" s="53">
        <v>0</v>
      </c>
      <c r="R44" s="17">
        <f t="shared" si="2"/>
        <v>0</v>
      </c>
      <c r="S44" s="54">
        <f t="shared" si="3"/>
        <v>0</v>
      </c>
      <c r="T44" s="6"/>
      <c r="U44" s="6"/>
      <c r="V44" s="6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s="15" customFormat="1" ht="48" x14ac:dyDescent="0.25">
      <c r="A45" s="8">
        <v>29</v>
      </c>
      <c r="B45" s="10" t="s">
        <v>48</v>
      </c>
      <c r="C45" s="9">
        <v>41.25</v>
      </c>
      <c r="D45" s="13">
        <v>0</v>
      </c>
      <c r="E45" s="55">
        <v>0</v>
      </c>
      <c r="F45" s="44">
        <f t="shared" si="0"/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  <c r="M45" s="13"/>
      <c r="N45" s="13"/>
      <c r="O45" s="13"/>
      <c r="P45" s="13">
        <f t="shared" si="1"/>
        <v>0</v>
      </c>
      <c r="Q45" s="53">
        <v>0</v>
      </c>
      <c r="R45" s="17">
        <f t="shared" si="2"/>
        <v>0</v>
      </c>
      <c r="S45" s="54">
        <f t="shared" si="3"/>
        <v>0</v>
      </c>
      <c r="T45" s="6"/>
      <c r="U45" s="6"/>
      <c r="V45" s="6"/>
      <c r="W45" s="14"/>
      <c r="X45" s="7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</row>
    <row r="46" spans="1:51" ht="60" x14ac:dyDescent="0.25">
      <c r="A46" s="8">
        <v>30</v>
      </c>
      <c r="B46" s="10" t="s">
        <v>49</v>
      </c>
      <c r="C46" s="9">
        <v>41.254199999999997</v>
      </c>
      <c r="D46" s="6">
        <v>0</v>
      </c>
      <c r="E46" s="55">
        <v>0</v>
      </c>
      <c r="F46" s="44">
        <f t="shared" si="0"/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  <c r="M46" s="13"/>
      <c r="N46" s="13"/>
      <c r="O46" s="13"/>
      <c r="P46" s="13">
        <f t="shared" si="1"/>
        <v>0</v>
      </c>
      <c r="Q46" s="53">
        <v>0</v>
      </c>
      <c r="R46" s="17">
        <f t="shared" si="2"/>
        <v>0</v>
      </c>
      <c r="S46" s="54">
        <f t="shared" si="3"/>
        <v>0</v>
      </c>
      <c r="T46" s="6"/>
      <c r="U46" s="6"/>
      <c r="V46" s="6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60" x14ac:dyDescent="0.25">
      <c r="A47" s="8">
        <v>31</v>
      </c>
      <c r="B47" s="10" t="s">
        <v>50</v>
      </c>
      <c r="C47" s="9">
        <v>45.048999999999999</v>
      </c>
      <c r="D47" s="6">
        <v>0</v>
      </c>
      <c r="E47" s="55">
        <v>0</v>
      </c>
      <c r="F47" s="44">
        <f t="shared" si="0"/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  <c r="M47" s="13"/>
      <c r="N47" s="13"/>
      <c r="O47" s="13"/>
      <c r="P47" s="13">
        <f t="shared" si="1"/>
        <v>0</v>
      </c>
      <c r="Q47" s="53">
        <v>0</v>
      </c>
      <c r="R47" s="17">
        <f t="shared" si="2"/>
        <v>0</v>
      </c>
      <c r="S47" s="54">
        <f t="shared" si="3"/>
        <v>0</v>
      </c>
      <c r="T47" s="6"/>
      <c r="U47" s="6"/>
      <c r="V47" s="6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60.75" customHeight="1" x14ac:dyDescent="0.25">
      <c r="A48" s="8">
        <v>32</v>
      </c>
      <c r="B48" s="10" t="s">
        <v>51</v>
      </c>
      <c r="C48" s="9">
        <v>38.18</v>
      </c>
      <c r="D48" s="6">
        <v>0</v>
      </c>
      <c r="E48" s="55">
        <v>0</v>
      </c>
      <c r="F48" s="44">
        <f t="shared" si="0"/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  <c r="M48" s="13"/>
      <c r="N48" s="13"/>
      <c r="O48" s="13"/>
      <c r="P48" s="13">
        <f t="shared" si="1"/>
        <v>0</v>
      </c>
      <c r="Q48" s="53">
        <v>0</v>
      </c>
      <c r="R48" s="17">
        <f t="shared" si="2"/>
        <v>0</v>
      </c>
      <c r="S48" s="54">
        <f t="shared" si="3"/>
        <v>0</v>
      </c>
      <c r="T48" s="6"/>
      <c r="U48" s="6"/>
      <c r="V48" s="6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48" x14ac:dyDescent="0.25">
      <c r="A49" s="8">
        <v>33</v>
      </c>
      <c r="B49" s="10" t="s">
        <v>68</v>
      </c>
      <c r="C49" s="9">
        <v>22.2</v>
      </c>
      <c r="D49" s="6">
        <v>52</v>
      </c>
      <c r="E49" s="55">
        <v>56</v>
      </c>
      <c r="F49" s="44">
        <f t="shared" si="0"/>
        <v>2.5225225225225225</v>
      </c>
      <c r="G49" s="13">
        <v>4</v>
      </c>
      <c r="H49" s="13">
        <v>7.7</v>
      </c>
      <c r="I49" s="13">
        <v>0</v>
      </c>
      <c r="J49" s="13">
        <v>0</v>
      </c>
      <c r="K49" s="13">
        <v>0</v>
      </c>
      <c r="L49" s="13">
        <v>1</v>
      </c>
      <c r="M49" s="13">
        <v>0</v>
      </c>
      <c r="N49" s="13">
        <v>1</v>
      </c>
      <c r="O49" s="13">
        <v>0</v>
      </c>
      <c r="P49" s="13">
        <f t="shared" si="1"/>
        <v>4.4800000000000004</v>
      </c>
      <c r="Q49" s="53">
        <f t="shared" si="4"/>
        <v>0.08</v>
      </c>
      <c r="R49" s="17">
        <f t="shared" si="2"/>
        <v>4</v>
      </c>
      <c r="S49" s="54">
        <f t="shared" si="3"/>
        <v>7.1428571428571425E-2</v>
      </c>
      <c r="T49" s="6"/>
      <c r="U49" s="6"/>
      <c r="V49" s="6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36" x14ac:dyDescent="0.25">
      <c r="A50" s="8">
        <v>34</v>
      </c>
      <c r="B50" s="10" t="s">
        <v>52</v>
      </c>
      <c r="C50" s="9">
        <v>449.37060000000002</v>
      </c>
      <c r="D50" s="6">
        <v>0</v>
      </c>
      <c r="E50" s="55">
        <v>0</v>
      </c>
      <c r="F50" s="44">
        <f t="shared" si="0"/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  <c r="M50" s="13"/>
      <c r="N50" s="13"/>
      <c r="O50" s="13"/>
      <c r="P50" s="13">
        <f t="shared" si="1"/>
        <v>0</v>
      </c>
      <c r="Q50" s="53">
        <v>0</v>
      </c>
      <c r="R50" s="17">
        <f t="shared" si="2"/>
        <v>0</v>
      </c>
      <c r="S50" s="54">
        <f t="shared" si="3"/>
        <v>0</v>
      </c>
      <c r="T50" s="6"/>
      <c r="U50" s="6"/>
      <c r="V50" s="6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36.75" x14ac:dyDescent="0.25">
      <c r="A51" s="8">
        <v>35</v>
      </c>
      <c r="B51" s="11" t="s">
        <v>53</v>
      </c>
      <c r="C51" s="9">
        <v>26.11</v>
      </c>
      <c r="D51" s="6">
        <v>57</v>
      </c>
      <c r="E51" s="55">
        <v>65</v>
      </c>
      <c r="F51" s="44">
        <f t="shared" si="0"/>
        <v>2.48946763692072</v>
      </c>
      <c r="G51" s="13">
        <v>2</v>
      </c>
      <c r="H51" s="13">
        <v>3.5</v>
      </c>
      <c r="I51" s="13">
        <v>0</v>
      </c>
      <c r="J51" s="13">
        <v>0</v>
      </c>
      <c r="K51" s="13">
        <v>0</v>
      </c>
      <c r="L51" s="13">
        <v>2</v>
      </c>
      <c r="M51" s="13">
        <v>0</v>
      </c>
      <c r="N51" s="13">
        <v>2</v>
      </c>
      <c r="O51" s="13">
        <v>0</v>
      </c>
      <c r="P51" s="13">
        <f t="shared" si="1"/>
        <v>5.2</v>
      </c>
      <c r="Q51" s="53">
        <f t="shared" si="4"/>
        <v>0.08</v>
      </c>
      <c r="R51" s="17">
        <v>2</v>
      </c>
      <c r="S51" s="54">
        <f t="shared" si="3"/>
        <v>3.0769230769230771E-2</v>
      </c>
      <c r="T51" s="6"/>
      <c r="U51" s="6"/>
      <c r="V51" s="6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36.75" x14ac:dyDescent="0.25">
      <c r="A52" s="8">
        <v>36</v>
      </c>
      <c r="B52" s="11" t="s">
        <v>54</v>
      </c>
      <c r="C52" s="9">
        <v>18.93</v>
      </c>
      <c r="D52" s="6">
        <v>0</v>
      </c>
      <c r="E52" s="55">
        <v>0</v>
      </c>
      <c r="F52" s="44">
        <f t="shared" si="0"/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  <c r="M52" s="13"/>
      <c r="N52" s="13"/>
      <c r="O52" s="13"/>
      <c r="P52" s="13">
        <f t="shared" si="1"/>
        <v>0</v>
      </c>
      <c r="Q52" s="53">
        <v>0</v>
      </c>
      <c r="R52" s="17">
        <f t="shared" si="2"/>
        <v>0</v>
      </c>
      <c r="S52" s="54">
        <f t="shared" si="3"/>
        <v>0</v>
      </c>
      <c r="T52" s="6"/>
      <c r="U52" s="6"/>
      <c r="V52" s="6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36.75" x14ac:dyDescent="0.25">
      <c r="A53" s="8">
        <v>37</v>
      </c>
      <c r="B53" s="11" t="s">
        <v>55</v>
      </c>
      <c r="C53" s="9">
        <v>21.9</v>
      </c>
      <c r="D53" s="9">
        <v>0</v>
      </c>
      <c r="E53" s="38">
        <v>0</v>
      </c>
      <c r="F53" s="44">
        <f t="shared" si="0"/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/>
      <c r="M53" s="13"/>
      <c r="N53" s="13"/>
      <c r="O53" s="13"/>
      <c r="P53" s="13">
        <f t="shared" si="1"/>
        <v>0</v>
      </c>
      <c r="Q53" s="53">
        <v>0</v>
      </c>
      <c r="R53" s="17">
        <f t="shared" si="2"/>
        <v>0</v>
      </c>
      <c r="S53" s="54">
        <f t="shared" si="3"/>
        <v>0</v>
      </c>
      <c r="T53" s="6"/>
      <c r="U53" s="6"/>
      <c r="V53" s="6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24.75" x14ac:dyDescent="0.25">
      <c r="A54" s="8">
        <v>38</v>
      </c>
      <c r="B54" s="11" t="s">
        <v>56</v>
      </c>
      <c r="C54" s="9">
        <v>8.4</v>
      </c>
      <c r="D54" s="9">
        <v>0</v>
      </c>
      <c r="E54" s="38">
        <v>0</v>
      </c>
      <c r="F54" s="44">
        <f t="shared" si="0"/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  <c r="M54" s="13"/>
      <c r="N54" s="13"/>
      <c r="O54" s="13"/>
      <c r="P54" s="13">
        <f t="shared" si="1"/>
        <v>0</v>
      </c>
      <c r="Q54" s="53">
        <f t="shared" si="4"/>
        <v>0.05</v>
      </c>
      <c r="R54" s="17">
        <f t="shared" si="2"/>
        <v>0</v>
      </c>
      <c r="S54" s="54">
        <f t="shared" si="3"/>
        <v>0</v>
      </c>
      <c r="T54" s="6"/>
      <c r="U54" s="6"/>
      <c r="V54" s="6"/>
    </row>
    <row r="55" spans="1:51" ht="24.75" x14ac:dyDescent="0.25">
      <c r="A55" s="8">
        <v>39</v>
      </c>
      <c r="B55" s="11" t="s">
        <v>73</v>
      </c>
      <c r="C55" s="9">
        <v>5.62</v>
      </c>
      <c r="D55" s="9">
        <v>0</v>
      </c>
      <c r="E55" s="38">
        <v>0</v>
      </c>
      <c r="F55" s="44">
        <f t="shared" si="0"/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  <c r="M55" s="13"/>
      <c r="N55" s="13"/>
      <c r="O55" s="13"/>
      <c r="P55" s="13">
        <f t="shared" si="1"/>
        <v>0</v>
      </c>
      <c r="Q55" s="53">
        <v>0</v>
      </c>
      <c r="R55" s="17">
        <f t="shared" si="2"/>
        <v>0</v>
      </c>
      <c r="S55" s="54">
        <f t="shared" si="3"/>
        <v>0</v>
      </c>
      <c r="T55" s="6"/>
      <c r="U55" s="6"/>
      <c r="V55" s="6"/>
    </row>
    <row r="56" spans="1:51" ht="36.75" x14ac:dyDescent="0.25">
      <c r="A56" s="8">
        <v>40</v>
      </c>
      <c r="B56" s="11" t="s">
        <v>74</v>
      </c>
      <c r="C56" s="9">
        <v>22.54</v>
      </c>
      <c r="D56" s="9">
        <v>0</v>
      </c>
      <c r="E56" s="38">
        <v>0</v>
      </c>
      <c r="F56" s="44">
        <f t="shared" si="0"/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  <c r="M56" s="13"/>
      <c r="N56" s="13"/>
      <c r="O56" s="13"/>
      <c r="P56" s="13">
        <f t="shared" si="1"/>
        <v>0</v>
      </c>
      <c r="Q56" s="53">
        <v>0</v>
      </c>
      <c r="R56" s="17">
        <f t="shared" si="2"/>
        <v>0</v>
      </c>
      <c r="S56" s="54">
        <f t="shared" si="3"/>
        <v>0</v>
      </c>
      <c r="T56" s="6"/>
      <c r="U56" s="6"/>
      <c r="V56" s="6"/>
    </row>
    <row r="57" spans="1:51" ht="48.75" x14ac:dyDescent="0.25">
      <c r="A57" s="8">
        <v>41</v>
      </c>
      <c r="B57" s="11" t="s">
        <v>98</v>
      </c>
      <c r="C57" s="9">
        <f>SUM(C58:C89)</f>
        <v>512.99700000000007</v>
      </c>
      <c r="D57" s="9">
        <v>0</v>
      </c>
      <c r="E57" s="38">
        <f>SUM(E58:E89)</f>
        <v>0</v>
      </c>
      <c r="F57" s="44">
        <f t="shared" si="0"/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/>
      <c r="M57" s="13"/>
      <c r="N57" s="13"/>
      <c r="O57" s="13"/>
      <c r="P57" s="13">
        <f t="shared" si="1"/>
        <v>0</v>
      </c>
      <c r="Q57" s="53">
        <v>0</v>
      </c>
      <c r="R57" s="17">
        <f>SUM(R58:R89)</f>
        <v>0</v>
      </c>
      <c r="S57" s="54">
        <f t="shared" si="3"/>
        <v>0</v>
      </c>
      <c r="T57" s="6">
        <f>SUM(T58:T89)</f>
        <v>0</v>
      </c>
      <c r="U57" s="6">
        <f>SUM(U58:U89)</f>
        <v>0</v>
      </c>
      <c r="V57" s="6">
        <f>SUM(V58:V89)</f>
        <v>0</v>
      </c>
      <c r="W57" s="6">
        <f>SUM(W58:W89)</f>
        <v>0</v>
      </c>
    </row>
    <row r="58" spans="1:51" ht="36.75" x14ac:dyDescent="0.25">
      <c r="A58" s="8" t="s">
        <v>99</v>
      </c>
      <c r="B58" s="11" t="s">
        <v>142</v>
      </c>
      <c r="C58" s="9">
        <v>10.199999999999999</v>
      </c>
      <c r="D58" s="9"/>
      <c r="E58" s="38">
        <v>0</v>
      </c>
      <c r="F58" s="44">
        <f t="shared" si="0"/>
        <v>0</v>
      </c>
      <c r="G58" s="13"/>
      <c r="H58" s="13"/>
      <c r="I58" s="13"/>
      <c r="J58" s="13"/>
      <c r="K58" s="13"/>
      <c r="L58" s="13"/>
      <c r="M58" s="13"/>
      <c r="N58" s="13"/>
      <c r="O58" s="13"/>
      <c r="P58" s="13">
        <f t="shared" si="1"/>
        <v>0</v>
      </c>
      <c r="Q58" s="53">
        <v>0</v>
      </c>
      <c r="R58" s="17">
        <f t="shared" ref="R58:R89" si="5">ROUNDDOWN(P58,0)</f>
        <v>0</v>
      </c>
      <c r="S58" s="54">
        <f t="shared" si="3"/>
        <v>0</v>
      </c>
      <c r="T58" s="6">
        <f>ROUNDDOWN(R58*0.15,0)</f>
        <v>0</v>
      </c>
      <c r="U58" s="6">
        <f>R58-T58-V58</f>
        <v>0</v>
      </c>
      <c r="V58" s="6">
        <f>ROUND(R58*0.2,0)</f>
        <v>0</v>
      </c>
      <c r="W58" s="27"/>
    </row>
    <row r="59" spans="1:51" ht="36.75" x14ac:dyDescent="0.25">
      <c r="A59" s="8" t="s">
        <v>100</v>
      </c>
      <c r="B59" s="11" t="s">
        <v>143</v>
      </c>
      <c r="C59" s="9">
        <v>19.79</v>
      </c>
      <c r="D59" s="9"/>
      <c r="E59" s="38">
        <v>0</v>
      </c>
      <c r="F59" s="44">
        <f t="shared" si="0"/>
        <v>0</v>
      </c>
      <c r="G59" s="13"/>
      <c r="H59" s="13"/>
      <c r="I59" s="13"/>
      <c r="J59" s="13"/>
      <c r="K59" s="13"/>
      <c r="L59" s="13"/>
      <c r="M59" s="13"/>
      <c r="N59" s="13"/>
      <c r="O59" s="13"/>
      <c r="P59" s="13">
        <f t="shared" si="1"/>
        <v>0</v>
      </c>
      <c r="Q59" s="53">
        <v>0</v>
      </c>
      <c r="R59" s="17">
        <f t="shared" si="5"/>
        <v>0</v>
      </c>
      <c r="S59" s="54">
        <f t="shared" si="3"/>
        <v>0</v>
      </c>
      <c r="T59" s="6">
        <f t="shared" ref="T59:T89" si="6">ROUNDDOWN(R59*0.15,0)</f>
        <v>0</v>
      </c>
      <c r="U59" s="6">
        <f t="shared" ref="U59:U89" si="7">R59-T59-V59</f>
        <v>0</v>
      </c>
      <c r="V59" s="6">
        <f t="shared" ref="V59:V89" si="8">ROUND(R59*0.2,0)</f>
        <v>0</v>
      </c>
      <c r="W59" s="27"/>
    </row>
    <row r="60" spans="1:51" ht="36.75" x14ac:dyDescent="0.25">
      <c r="A60" s="8" t="s">
        <v>101</v>
      </c>
      <c r="B60" s="11" t="s">
        <v>144</v>
      </c>
      <c r="C60" s="9">
        <v>16.43</v>
      </c>
      <c r="D60" s="9"/>
      <c r="E60" s="38">
        <v>0</v>
      </c>
      <c r="F60" s="44">
        <f t="shared" si="0"/>
        <v>0</v>
      </c>
      <c r="G60" s="13"/>
      <c r="H60" s="13"/>
      <c r="I60" s="13"/>
      <c r="J60" s="13"/>
      <c r="K60" s="13"/>
      <c r="L60" s="13"/>
      <c r="M60" s="13"/>
      <c r="N60" s="13"/>
      <c r="O60" s="13"/>
      <c r="P60" s="13">
        <f t="shared" si="1"/>
        <v>0</v>
      </c>
      <c r="Q60" s="53">
        <v>0</v>
      </c>
      <c r="R60" s="17">
        <f t="shared" si="5"/>
        <v>0</v>
      </c>
      <c r="S60" s="54">
        <f t="shared" si="3"/>
        <v>0</v>
      </c>
      <c r="T60" s="6">
        <f t="shared" si="6"/>
        <v>0</v>
      </c>
      <c r="U60" s="6">
        <f t="shared" si="7"/>
        <v>0</v>
      </c>
      <c r="V60" s="6">
        <f t="shared" si="8"/>
        <v>0</v>
      </c>
      <c r="W60" s="27"/>
    </row>
    <row r="61" spans="1:51" ht="36.75" x14ac:dyDescent="0.25">
      <c r="A61" s="8" t="s">
        <v>102</v>
      </c>
      <c r="B61" s="11" t="s">
        <v>134</v>
      </c>
      <c r="C61" s="9">
        <v>9.1539999999999999</v>
      </c>
      <c r="D61" s="9"/>
      <c r="E61" s="38">
        <v>0</v>
      </c>
      <c r="F61" s="44">
        <f t="shared" si="0"/>
        <v>0</v>
      </c>
      <c r="G61" s="13"/>
      <c r="H61" s="13"/>
      <c r="I61" s="13"/>
      <c r="J61" s="13"/>
      <c r="K61" s="13"/>
      <c r="L61" s="13"/>
      <c r="M61" s="13"/>
      <c r="N61" s="13"/>
      <c r="O61" s="13"/>
      <c r="P61" s="13">
        <f t="shared" si="1"/>
        <v>0</v>
      </c>
      <c r="Q61" s="53">
        <v>0</v>
      </c>
      <c r="R61" s="17">
        <f t="shared" si="5"/>
        <v>0</v>
      </c>
      <c r="S61" s="54">
        <f t="shared" si="3"/>
        <v>0</v>
      </c>
      <c r="T61" s="6">
        <f t="shared" si="6"/>
        <v>0</v>
      </c>
      <c r="U61" s="6">
        <f t="shared" si="7"/>
        <v>0</v>
      </c>
      <c r="V61" s="6">
        <f t="shared" si="8"/>
        <v>0</v>
      </c>
      <c r="W61" s="27"/>
    </row>
    <row r="62" spans="1:51" ht="36.75" x14ac:dyDescent="0.25">
      <c r="A62" s="8" t="s">
        <v>103</v>
      </c>
      <c r="B62" s="11" t="s">
        <v>135</v>
      </c>
      <c r="C62" s="9">
        <v>35.76</v>
      </c>
      <c r="D62" s="9"/>
      <c r="E62" s="38">
        <v>0</v>
      </c>
      <c r="F62" s="44">
        <f t="shared" si="0"/>
        <v>0</v>
      </c>
      <c r="G62" s="13"/>
      <c r="H62" s="13"/>
      <c r="I62" s="13"/>
      <c r="J62" s="13"/>
      <c r="K62" s="13"/>
      <c r="L62" s="13"/>
      <c r="M62" s="13"/>
      <c r="N62" s="13"/>
      <c r="O62" s="13"/>
      <c r="P62" s="13">
        <f t="shared" si="1"/>
        <v>0</v>
      </c>
      <c r="Q62" s="53">
        <v>0</v>
      </c>
      <c r="R62" s="17">
        <f t="shared" si="5"/>
        <v>0</v>
      </c>
      <c r="S62" s="54">
        <f t="shared" si="3"/>
        <v>0</v>
      </c>
      <c r="T62" s="6">
        <f t="shared" si="6"/>
        <v>0</v>
      </c>
      <c r="U62" s="6">
        <f t="shared" si="7"/>
        <v>0</v>
      </c>
      <c r="V62" s="6">
        <f t="shared" si="8"/>
        <v>0</v>
      </c>
      <c r="W62" s="27"/>
    </row>
    <row r="63" spans="1:51" ht="24.75" x14ac:dyDescent="0.25">
      <c r="A63" s="8" t="s">
        <v>104</v>
      </c>
      <c r="B63" s="11" t="s">
        <v>145</v>
      </c>
      <c r="C63" s="9">
        <v>11.74</v>
      </c>
      <c r="D63" s="9"/>
      <c r="E63" s="38">
        <v>0</v>
      </c>
      <c r="F63" s="44">
        <f t="shared" si="0"/>
        <v>0</v>
      </c>
      <c r="G63" s="13"/>
      <c r="H63" s="13"/>
      <c r="I63" s="13"/>
      <c r="J63" s="13"/>
      <c r="K63" s="13"/>
      <c r="L63" s="13"/>
      <c r="M63" s="13"/>
      <c r="N63" s="13"/>
      <c r="O63" s="13"/>
      <c r="P63" s="13">
        <f t="shared" si="1"/>
        <v>0</v>
      </c>
      <c r="Q63" s="53">
        <v>0</v>
      </c>
      <c r="R63" s="17">
        <f t="shared" si="5"/>
        <v>0</v>
      </c>
      <c r="S63" s="54">
        <f t="shared" si="3"/>
        <v>0</v>
      </c>
      <c r="T63" s="6">
        <f t="shared" si="6"/>
        <v>0</v>
      </c>
      <c r="U63" s="6">
        <f t="shared" si="7"/>
        <v>0</v>
      </c>
      <c r="V63" s="6">
        <f t="shared" si="8"/>
        <v>0</v>
      </c>
      <c r="W63" s="27"/>
    </row>
    <row r="64" spans="1:51" ht="24.75" x14ac:dyDescent="0.25">
      <c r="A64" s="8" t="s">
        <v>105</v>
      </c>
      <c r="B64" s="11" t="s">
        <v>141</v>
      </c>
      <c r="C64" s="9">
        <v>9.3520000000000003</v>
      </c>
      <c r="D64" s="9"/>
      <c r="E64" s="38">
        <v>0</v>
      </c>
      <c r="F64" s="44">
        <f t="shared" si="0"/>
        <v>0</v>
      </c>
      <c r="G64" s="13"/>
      <c r="H64" s="13"/>
      <c r="I64" s="13"/>
      <c r="J64" s="13"/>
      <c r="K64" s="13"/>
      <c r="L64" s="13"/>
      <c r="M64" s="13"/>
      <c r="N64" s="13"/>
      <c r="O64" s="13"/>
      <c r="P64" s="13">
        <f t="shared" si="1"/>
        <v>0</v>
      </c>
      <c r="Q64" s="53">
        <v>0</v>
      </c>
      <c r="R64" s="17">
        <f t="shared" si="5"/>
        <v>0</v>
      </c>
      <c r="S64" s="54">
        <f t="shared" si="3"/>
        <v>0</v>
      </c>
      <c r="T64" s="6">
        <f t="shared" si="6"/>
        <v>0</v>
      </c>
      <c r="U64" s="6">
        <f t="shared" si="7"/>
        <v>0</v>
      </c>
      <c r="V64" s="6">
        <f t="shared" si="8"/>
        <v>0</v>
      </c>
      <c r="W64" s="27"/>
    </row>
    <row r="65" spans="1:23" ht="36.75" x14ac:dyDescent="0.25">
      <c r="A65" s="8" t="s">
        <v>106</v>
      </c>
      <c r="B65" s="11" t="s">
        <v>146</v>
      </c>
      <c r="C65" s="9">
        <v>14.38</v>
      </c>
      <c r="D65" s="9"/>
      <c r="E65" s="38">
        <v>0</v>
      </c>
      <c r="F65" s="44">
        <f t="shared" si="0"/>
        <v>0</v>
      </c>
      <c r="G65" s="13"/>
      <c r="H65" s="13"/>
      <c r="I65" s="13"/>
      <c r="J65" s="13"/>
      <c r="K65" s="13"/>
      <c r="L65" s="13"/>
      <c r="M65" s="13"/>
      <c r="N65" s="13"/>
      <c r="O65" s="13"/>
      <c r="P65" s="13">
        <f t="shared" si="1"/>
        <v>0</v>
      </c>
      <c r="Q65" s="53">
        <v>0</v>
      </c>
      <c r="R65" s="17">
        <f t="shared" si="5"/>
        <v>0</v>
      </c>
      <c r="S65" s="54">
        <f t="shared" si="3"/>
        <v>0</v>
      </c>
      <c r="T65" s="6">
        <f t="shared" si="6"/>
        <v>0</v>
      </c>
      <c r="U65" s="6">
        <f t="shared" si="7"/>
        <v>0</v>
      </c>
      <c r="V65" s="6">
        <f t="shared" si="8"/>
        <v>0</v>
      </c>
      <c r="W65" s="27"/>
    </row>
    <row r="66" spans="1:23" ht="36.75" x14ac:dyDescent="0.25">
      <c r="A66" s="8" t="s">
        <v>107</v>
      </c>
      <c r="B66" s="11" t="s">
        <v>147</v>
      </c>
      <c r="C66" s="9">
        <v>7.9720000000000004</v>
      </c>
      <c r="D66" s="9"/>
      <c r="E66" s="38">
        <v>0</v>
      </c>
      <c r="F66" s="44">
        <f t="shared" si="0"/>
        <v>0</v>
      </c>
      <c r="G66" s="13"/>
      <c r="H66" s="13"/>
      <c r="I66" s="13"/>
      <c r="J66" s="13"/>
      <c r="K66" s="13"/>
      <c r="L66" s="13"/>
      <c r="M66" s="13"/>
      <c r="N66" s="13"/>
      <c r="O66" s="13"/>
      <c r="P66" s="13">
        <f t="shared" si="1"/>
        <v>0</v>
      </c>
      <c r="Q66" s="53">
        <v>0</v>
      </c>
      <c r="R66" s="17">
        <f t="shared" si="5"/>
        <v>0</v>
      </c>
      <c r="S66" s="54">
        <f t="shared" si="3"/>
        <v>0</v>
      </c>
      <c r="T66" s="6">
        <f t="shared" si="6"/>
        <v>0</v>
      </c>
      <c r="U66" s="6">
        <f t="shared" si="7"/>
        <v>0</v>
      </c>
      <c r="V66" s="6">
        <f t="shared" si="8"/>
        <v>0</v>
      </c>
      <c r="W66" s="27"/>
    </row>
    <row r="67" spans="1:23" ht="36.75" x14ac:dyDescent="0.25">
      <c r="A67" s="8" t="s">
        <v>108</v>
      </c>
      <c r="B67" s="11" t="s">
        <v>136</v>
      </c>
      <c r="C67" s="9">
        <v>7.94</v>
      </c>
      <c r="D67" s="9"/>
      <c r="E67" s="38">
        <v>0</v>
      </c>
      <c r="F67" s="44">
        <f t="shared" si="0"/>
        <v>0</v>
      </c>
      <c r="G67" s="13"/>
      <c r="H67" s="13"/>
      <c r="I67" s="13"/>
      <c r="J67" s="13"/>
      <c r="K67" s="13"/>
      <c r="L67" s="13"/>
      <c r="M67" s="13"/>
      <c r="N67" s="13"/>
      <c r="O67" s="13"/>
      <c r="P67" s="13">
        <f t="shared" si="1"/>
        <v>0</v>
      </c>
      <c r="Q67" s="53">
        <v>0</v>
      </c>
      <c r="R67" s="17">
        <f t="shared" si="5"/>
        <v>0</v>
      </c>
      <c r="S67" s="54">
        <f t="shared" si="3"/>
        <v>0</v>
      </c>
      <c r="T67" s="6">
        <f t="shared" si="6"/>
        <v>0</v>
      </c>
      <c r="U67" s="6">
        <f t="shared" si="7"/>
        <v>0</v>
      </c>
      <c r="V67" s="6">
        <f t="shared" si="8"/>
        <v>0</v>
      </c>
      <c r="W67" s="27"/>
    </row>
    <row r="68" spans="1:23" ht="36.75" x14ac:dyDescent="0.25">
      <c r="A68" s="8" t="s">
        <v>109</v>
      </c>
      <c r="B68" s="11" t="s">
        <v>132</v>
      </c>
      <c r="C68" s="9">
        <v>14.68</v>
      </c>
      <c r="D68" s="9"/>
      <c r="E68" s="38">
        <v>0</v>
      </c>
      <c r="F68" s="44">
        <f t="shared" si="0"/>
        <v>0</v>
      </c>
      <c r="G68" s="13"/>
      <c r="H68" s="13"/>
      <c r="I68" s="13"/>
      <c r="J68" s="13"/>
      <c r="K68" s="13"/>
      <c r="L68" s="13"/>
      <c r="M68" s="13"/>
      <c r="N68" s="13"/>
      <c r="O68" s="13"/>
      <c r="P68" s="13">
        <f t="shared" si="1"/>
        <v>0</v>
      </c>
      <c r="Q68" s="53">
        <v>0</v>
      </c>
      <c r="R68" s="17">
        <f t="shared" si="5"/>
        <v>0</v>
      </c>
      <c r="S68" s="54">
        <f t="shared" si="3"/>
        <v>0</v>
      </c>
      <c r="T68" s="6">
        <f t="shared" si="6"/>
        <v>0</v>
      </c>
      <c r="U68" s="6">
        <f t="shared" si="7"/>
        <v>0</v>
      </c>
      <c r="V68" s="6">
        <f t="shared" si="8"/>
        <v>0</v>
      </c>
      <c r="W68" s="27"/>
    </row>
    <row r="69" spans="1:23" ht="36.75" x14ac:dyDescent="0.25">
      <c r="A69" s="8" t="s">
        <v>110</v>
      </c>
      <c r="B69" s="11" t="s">
        <v>148</v>
      </c>
      <c r="C69" s="9">
        <v>22.72</v>
      </c>
      <c r="D69" s="9"/>
      <c r="E69" s="38">
        <v>0</v>
      </c>
      <c r="F69" s="44">
        <f t="shared" si="0"/>
        <v>0</v>
      </c>
      <c r="G69" s="13"/>
      <c r="H69" s="13"/>
      <c r="I69" s="13"/>
      <c r="J69" s="13"/>
      <c r="K69" s="13"/>
      <c r="L69" s="13"/>
      <c r="M69" s="13"/>
      <c r="N69" s="13"/>
      <c r="O69" s="13"/>
      <c r="P69" s="13">
        <f t="shared" si="1"/>
        <v>0</v>
      </c>
      <c r="Q69" s="53">
        <v>0</v>
      </c>
      <c r="R69" s="17">
        <f t="shared" si="5"/>
        <v>0</v>
      </c>
      <c r="S69" s="54">
        <f t="shared" si="3"/>
        <v>0</v>
      </c>
      <c r="T69" s="6">
        <f t="shared" si="6"/>
        <v>0</v>
      </c>
      <c r="U69" s="6">
        <f t="shared" si="7"/>
        <v>0</v>
      </c>
      <c r="V69" s="6">
        <f t="shared" si="8"/>
        <v>0</v>
      </c>
      <c r="W69" s="27"/>
    </row>
    <row r="70" spans="1:23" ht="24.75" x14ac:dyDescent="0.25">
      <c r="A70" s="8" t="s">
        <v>111</v>
      </c>
      <c r="B70" s="11" t="s">
        <v>149</v>
      </c>
      <c r="C70" s="9">
        <v>5.0259999999999998</v>
      </c>
      <c r="D70" s="9"/>
      <c r="E70" s="38">
        <v>0</v>
      </c>
      <c r="F70" s="44">
        <f t="shared" si="0"/>
        <v>0</v>
      </c>
      <c r="G70" s="13"/>
      <c r="H70" s="13"/>
      <c r="I70" s="13"/>
      <c r="J70" s="13"/>
      <c r="K70" s="13"/>
      <c r="L70" s="13"/>
      <c r="M70" s="13"/>
      <c r="N70" s="13"/>
      <c r="O70" s="13"/>
      <c r="P70" s="13">
        <f t="shared" si="1"/>
        <v>0</v>
      </c>
      <c r="Q70" s="53">
        <v>0</v>
      </c>
      <c r="R70" s="17">
        <f t="shared" si="5"/>
        <v>0</v>
      </c>
      <c r="S70" s="54">
        <f t="shared" si="3"/>
        <v>0</v>
      </c>
      <c r="T70" s="6">
        <f t="shared" si="6"/>
        <v>0</v>
      </c>
      <c r="U70" s="6">
        <f t="shared" si="7"/>
        <v>0</v>
      </c>
      <c r="V70" s="6">
        <f t="shared" si="8"/>
        <v>0</v>
      </c>
      <c r="W70" s="27"/>
    </row>
    <row r="71" spans="1:23" ht="36.75" x14ac:dyDescent="0.25">
      <c r="A71" s="8" t="s">
        <v>112</v>
      </c>
      <c r="B71" s="11" t="s">
        <v>150</v>
      </c>
      <c r="C71" s="9">
        <v>12.250999999999999</v>
      </c>
      <c r="D71" s="9"/>
      <c r="E71" s="38">
        <v>0</v>
      </c>
      <c r="F71" s="44">
        <f t="shared" si="0"/>
        <v>0</v>
      </c>
      <c r="G71" s="13"/>
      <c r="H71" s="13"/>
      <c r="I71" s="13"/>
      <c r="J71" s="13"/>
      <c r="K71" s="13"/>
      <c r="L71" s="13"/>
      <c r="M71" s="13"/>
      <c r="N71" s="13"/>
      <c r="O71" s="13"/>
      <c r="P71" s="13">
        <f t="shared" si="1"/>
        <v>0</v>
      </c>
      <c r="Q71" s="53">
        <v>0</v>
      </c>
      <c r="R71" s="17">
        <f t="shared" si="5"/>
        <v>0</v>
      </c>
      <c r="S71" s="54">
        <f t="shared" si="3"/>
        <v>0</v>
      </c>
      <c r="T71" s="6">
        <f t="shared" si="6"/>
        <v>0</v>
      </c>
      <c r="U71" s="6">
        <f t="shared" si="7"/>
        <v>0</v>
      </c>
      <c r="V71" s="6">
        <f t="shared" si="8"/>
        <v>0</v>
      </c>
      <c r="W71" s="27"/>
    </row>
    <row r="72" spans="1:23" ht="36.75" x14ac:dyDescent="0.25">
      <c r="A72" s="8" t="s">
        <v>113</v>
      </c>
      <c r="B72" s="11" t="s">
        <v>139</v>
      </c>
      <c r="C72" s="9">
        <v>18.62</v>
      </c>
      <c r="D72" s="9"/>
      <c r="E72" s="38">
        <v>0</v>
      </c>
      <c r="F72" s="44">
        <f t="shared" si="0"/>
        <v>0</v>
      </c>
      <c r="G72" s="13"/>
      <c r="H72" s="13"/>
      <c r="I72" s="13"/>
      <c r="J72" s="13"/>
      <c r="K72" s="13"/>
      <c r="L72" s="13"/>
      <c r="M72" s="13"/>
      <c r="N72" s="13"/>
      <c r="O72" s="13"/>
      <c r="P72" s="13">
        <f t="shared" si="1"/>
        <v>0</v>
      </c>
      <c r="Q72" s="53">
        <v>0</v>
      </c>
      <c r="R72" s="17">
        <f t="shared" si="5"/>
        <v>0</v>
      </c>
      <c r="S72" s="54">
        <f t="shared" si="3"/>
        <v>0</v>
      </c>
      <c r="T72" s="6">
        <f t="shared" si="6"/>
        <v>0</v>
      </c>
      <c r="U72" s="6">
        <f t="shared" si="7"/>
        <v>0</v>
      </c>
      <c r="V72" s="6">
        <f t="shared" si="8"/>
        <v>0</v>
      </c>
      <c r="W72" s="27"/>
    </row>
    <row r="73" spans="1:23" ht="36.75" x14ac:dyDescent="0.25">
      <c r="A73" s="8" t="s">
        <v>114</v>
      </c>
      <c r="B73" s="11" t="s">
        <v>151</v>
      </c>
      <c r="C73" s="9">
        <v>20.247</v>
      </c>
      <c r="D73" s="9"/>
      <c r="E73" s="38">
        <v>0</v>
      </c>
      <c r="F73" s="44">
        <f t="shared" si="0"/>
        <v>0</v>
      </c>
      <c r="G73" s="13"/>
      <c r="H73" s="13"/>
      <c r="I73" s="13"/>
      <c r="J73" s="13"/>
      <c r="K73" s="13"/>
      <c r="L73" s="13"/>
      <c r="M73" s="13"/>
      <c r="N73" s="13"/>
      <c r="O73" s="13"/>
      <c r="P73" s="13">
        <f t="shared" si="1"/>
        <v>0</v>
      </c>
      <c r="Q73" s="53">
        <v>0</v>
      </c>
      <c r="R73" s="17">
        <f t="shared" si="5"/>
        <v>0</v>
      </c>
      <c r="S73" s="54">
        <f t="shared" si="3"/>
        <v>0</v>
      </c>
      <c r="T73" s="6">
        <f t="shared" si="6"/>
        <v>0</v>
      </c>
      <c r="U73" s="6">
        <f t="shared" si="7"/>
        <v>0</v>
      </c>
      <c r="V73" s="6">
        <f t="shared" si="8"/>
        <v>0</v>
      </c>
      <c r="W73" s="27"/>
    </row>
    <row r="74" spans="1:23" ht="36.75" x14ac:dyDescent="0.25">
      <c r="A74" s="8" t="s">
        <v>115</v>
      </c>
      <c r="B74" s="11" t="s">
        <v>138</v>
      </c>
      <c r="C74" s="9">
        <v>19.492000000000001</v>
      </c>
      <c r="D74" s="9"/>
      <c r="E74" s="38">
        <v>0</v>
      </c>
      <c r="F74" s="44">
        <f t="shared" si="0"/>
        <v>0</v>
      </c>
      <c r="G74" s="13"/>
      <c r="H74" s="13"/>
      <c r="I74" s="13"/>
      <c r="J74" s="13"/>
      <c r="K74" s="13"/>
      <c r="L74" s="13"/>
      <c r="M74" s="13"/>
      <c r="N74" s="13"/>
      <c r="O74" s="13"/>
      <c r="P74" s="13">
        <f t="shared" si="1"/>
        <v>0</v>
      </c>
      <c r="Q74" s="53">
        <v>0</v>
      </c>
      <c r="R74" s="17">
        <f t="shared" si="5"/>
        <v>0</v>
      </c>
      <c r="S74" s="54">
        <f t="shared" si="3"/>
        <v>0</v>
      </c>
      <c r="T74" s="6">
        <f t="shared" si="6"/>
        <v>0</v>
      </c>
      <c r="U74" s="6">
        <f t="shared" si="7"/>
        <v>0</v>
      </c>
      <c r="V74" s="6">
        <f t="shared" si="8"/>
        <v>0</v>
      </c>
      <c r="W74" s="27"/>
    </row>
    <row r="75" spans="1:23" ht="36.75" x14ac:dyDescent="0.25">
      <c r="A75" s="8" t="s">
        <v>116</v>
      </c>
      <c r="B75" s="11" t="s">
        <v>152</v>
      </c>
      <c r="C75" s="9">
        <v>10.278</v>
      </c>
      <c r="D75" s="9"/>
      <c r="E75" s="38">
        <v>0</v>
      </c>
      <c r="F75" s="44">
        <f t="shared" si="0"/>
        <v>0</v>
      </c>
      <c r="G75" s="13"/>
      <c r="H75" s="13"/>
      <c r="I75" s="13"/>
      <c r="J75" s="13"/>
      <c r="K75" s="13"/>
      <c r="L75" s="13"/>
      <c r="M75" s="13"/>
      <c r="N75" s="13"/>
      <c r="O75" s="13"/>
      <c r="P75" s="13">
        <f t="shared" si="1"/>
        <v>0</v>
      </c>
      <c r="Q75" s="53">
        <v>0</v>
      </c>
      <c r="R75" s="17">
        <f t="shared" si="5"/>
        <v>0</v>
      </c>
      <c r="S75" s="54">
        <f t="shared" si="3"/>
        <v>0</v>
      </c>
      <c r="T75" s="6">
        <f t="shared" si="6"/>
        <v>0</v>
      </c>
      <c r="U75" s="6">
        <f t="shared" si="7"/>
        <v>0</v>
      </c>
      <c r="V75" s="6">
        <f t="shared" si="8"/>
        <v>0</v>
      </c>
      <c r="W75" s="27"/>
    </row>
    <row r="76" spans="1:23" ht="36.75" x14ac:dyDescent="0.25">
      <c r="A76" s="8" t="s">
        <v>117</v>
      </c>
      <c r="B76" s="11" t="s">
        <v>153</v>
      </c>
      <c r="C76" s="9">
        <v>9.5809999999999995</v>
      </c>
      <c r="D76" s="9"/>
      <c r="E76" s="38">
        <v>0</v>
      </c>
      <c r="F76" s="44">
        <f t="shared" ref="F76:F89" si="9">E76/C76</f>
        <v>0</v>
      </c>
      <c r="G76" s="13"/>
      <c r="H76" s="13"/>
      <c r="I76" s="13"/>
      <c r="J76" s="13"/>
      <c r="K76" s="13"/>
      <c r="L76" s="13"/>
      <c r="M76" s="13"/>
      <c r="N76" s="13"/>
      <c r="O76" s="13"/>
      <c r="P76" s="13">
        <f t="shared" si="1"/>
        <v>0</v>
      </c>
      <c r="Q76" s="53">
        <v>0</v>
      </c>
      <c r="R76" s="17">
        <f t="shared" si="5"/>
        <v>0</v>
      </c>
      <c r="S76" s="54">
        <f t="shared" si="3"/>
        <v>0</v>
      </c>
      <c r="T76" s="6">
        <f t="shared" si="6"/>
        <v>0</v>
      </c>
      <c r="U76" s="6">
        <f t="shared" si="7"/>
        <v>0</v>
      </c>
      <c r="V76" s="6">
        <f t="shared" si="8"/>
        <v>0</v>
      </c>
      <c r="W76" s="27"/>
    </row>
    <row r="77" spans="1:23" ht="36.75" x14ac:dyDescent="0.25">
      <c r="A77" s="8" t="s">
        <v>118</v>
      </c>
      <c r="B77" s="11" t="s">
        <v>131</v>
      </c>
      <c r="C77" s="9">
        <v>20.251000000000001</v>
      </c>
      <c r="D77" s="9"/>
      <c r="E77" s="38">
        <v>0</v>
      </c>
      <c r="F77" s="44">
        <f t="shared" si="9"/>
        <v>0</v>
      </c>
      <c r="G77" s="13"/>
      <c r="H77" s="13"/>
      <c r="I77" s="13"/>
      <c r="J77" s="13"/>
      <c r="K77" s="13"/>
      <c r="L77" s="13"/>
      <c r="M77" s="13"/>
      <c r="N77" s="13"/>
      <c r="O77" s="13"/>
      <c r="P77" s="13">
        <f t="shared" ref="P77:P89" si="10">IF($F77&lt;=1,$E77*0.05,IF(AND($F77&gt;1,$F77&lt;=3),$E77*0.08,IF(AND($F77&gt;3,$F77&lt;=6),$E77*0.12,IF(AND($F77&gt;6,$F77&lt;=9),$E77*0.15,IF(AND($F77&gt;9,$F77&lt;=12),$E77*0.18,IF($F77&gt;12,$E77*0.2,0))))))</f>
        <v>0</v>
      </c>
      <c r="Q77" s="53">
        <v>0</v>
      </c>
      <c r="R77" s="17">
        <f t="shared" si="5"/>
        <v>0</v>
      </c>
      <c r="S77" s="54">
        <f t="shared" ref="S77:S89" si="11">IF(E77=0,0,R77/E77)</f>
        <v>0</v>
      </c>
      <c r="T77" s="6">
        <f t="shared" si="6"/>
        <v>0</v>
      </c>
      <c r="U77" s="6">
        <f t="shared" si="7"/>
        <v>0</v>
      </c>
      <c r="V77" s="6">
        <f t="shared" si="8"/>
        <v>0</v>
      </c>
      <c r="W77" s="27"/>
    </row>
    <row r="78" spans="1:23" ht="36.75" x14ac:dyDescent="0.25">
      <c r="A78" s="8" t="s">
        <v>119</v>
      </c>
      <c r="B78" s="11" t="s">
        <v>154</v>
      </c>
      <c r="C78" s="9">
        <v>12.74</v>
      </c>
      <c r="D78" s="9"/>
      <c r="E78" s="38">
        <v>0</v>
      </c>
      <c r="F78" s="44">
        <f t="shared" si="9"/>
        <v>0</v>
      </c>
      <c r="G78" s="13"/>
      <c r="H78" s="13"/>
      <c r="I78" s="13"/>
      <c r="J78" s="13"/>
      <c r="K78" s="13"/>
      <c r="L78" s="13"/>
      <c r="M78" s="13"/>
      <c r="N78" s="13"/>
      <c r="O78" s="13"/>
      <c r="P78" s="13">
        <f t="shared" si="10"/>
        <v>0</v>
      </c>
      <c r="Q78" s="53">
        <v>0</v>
      </c>
      <c r="R78" s="17">
        <f t="shared" si="5"/>
        <v>0</v>
      </c>
      <c r="S78" s="54">
        <f t="shared" si="11"/>
        <v>0</v>
      </c>
      <c r="T78" s="6">
        <f t="shared" si="6"/>
        <v>0</v>
      </c>
      <c r="U78" s="6">
        <f t="shared" si="7"/>
        <v>0</v>
      </c>
      <c r="V78" s="6">
        <f t="shared" si="8"/>
        <v>0</v>
      </c>
      <c r="W78" s="27"/>
    </row>
    <row r="79" spans="1:23" ht="36.75" x14ac:dyDescent="0.25">
      <c r="A79" s="8" t="s">
        <v>120</v>
      </c>
      <c r="B79" s="11" t="s">
        <v>140</v>
      </c>
      <c r="C79" s="9">
        <v>34.408000000000001</v>
      </c>
      <c r="D79" s="9"/>
      <c r="E79" s="38">
        <v>0</v>
      </c>
      <c r="F79" s="44">
        <f t="shared" si="9"/>
        <v>0</v>
      </c>
      <c r="G79" s="13"/>
      <c r="H79" s="13"/>
      <c r="I79" s="13"/>
      <c r="J79" s="13"/>
      <c r="K79" s="13"/>
      <c r="L79" s="13"/>
      <c r="M79" s="13"/>
      <c r="N79" s="13"/>
      <c r="O79" s="13"/>
      <c r="P79" s="13">
        <f t="shared" si="10"/>
        <v>0</v>
      </c>
      <c r="Q79" s="53">
        <v>0</v>
      </c>
      <c r="R79" s="17">
        <f t="shared" si="5"/>
        <v>0</v>
      </c>
      <c r="S79" s="54">
        <f t="shared" si="11"/>
        <v>0</v>
      </c>
      <c r="T79" s="6">
        <f t="shared" si="6"/>
        <v>0</v>
      </c>
      <c r="U79" s="6">
        <f t="shared" si="7"/>
        <v>0</v>
      </c>
      <c r="V79" s="6">
        <f t="shared" si="8"/>
        <v>0</v>
      </c>
      <c r="W79" s="27"/>
    </row>
    <row r="80" spans="1:23" ht="36.75" x14ac:dyDescent="0.25">
      <c r="A80" s="8" t="s">
        <v>121</v>
      </c>
      <c r="B80" s="11" t="s">
        <v>155</v>
      </c>
      <c r="C80" s="9">
        <v>12.932</v>
      </c>
      <c r="D80" s="9"/>
      <c r="E80" s="38">
        <v>0</v>
      </c>
      <c r="F80" s="44">
        <f t="shared" si="9"/>
        <v>0</v>
      </c>
      <c r="G80" s="13"/>
      <c r="H80" s="13"/>
      <c r="I80" s="13"/>
      <c r="J80" s="13"/>
      <c r="K80" s="13"/>
      <c r="L80" s="13"/>
      <c r="M80" s="13"/>
      <c r="N80" s="13"/>
      <c r="O80" s="13"/>
      <c r="P80" s="13">
        <f t="shared" si="10"/>
        <v>0</v>
      </c>
      <c r="Q80" s="53">
        <v>0</v>
      </c>
      <c r="R80" s="17">
        <f t="shared" si="5"/>
        <v>0</v>
      </c>
      <c r="S80" s="54">
        <f t="shared" si="11"/>
        <v>0</v>
      </c>
      <c r="T80" s="6">
        <f t="shared" si="6"/>
        <v>0</v>
      </c>
      <c r="U80" s="6">
        <f t="shared" si="7"/>
        <v>0</v>
      </c>
      <c r="V80" s="6">
        <f t="shared" si="8"/>
        <v>0</v>
      </c>
      <c r="W80" s="27"/>
    </row>
    <row r="81" spans="1:23" ht="36.75" x14ac:dyDescent="0.25">
      <c r="A81" s="8" t="s">
        <v>122</v>
      </c>
      <c r="B81" s="11" t="s">
        <v>133</v>
      </c>
      <c r="C81" s="9">
        <v>4.5469999999999997</v>
      </c>
      <c r="D81" s="9"/>
      <c r="E81" s="38">
        <v>0</v>
      </c>
      <c r="F81" s="44">
        <f t="shared" si="9"/>
        <v>0</v>
      </c>
      <c r="G81" s="13"/>
      <c r="H81" s="13"/>
      <c r="I81" s="13"/>
      <c r="J81" s="13"/>
      <c r="K81" s="13"/>
      <c r="L81" s="13"/>
      <c r="M81" s="13"/>
      <c r="N81" s="13"/>
      <c r="O81" s="13"/>
      <c r="P81" s="13">
        <f t="shared" si="10"/>
        <v>0</v>
      </c>
      <c r="Q81" s="53">
        <v>0</v>
      </c>
      <c r="R81" s="17">
        <f t="shared" si="5"/>
        <v>0</v>
      </c>
      <c r="S81" s="54">
        <f t="shared" si="11"/>
        <v>0</v>
      </c>
      <c r="T81" s="6">
        <f t="shared" si="6"/>
        <v>0</v>
      </c>
      <c r="U81" s="6">
        <f t="shared" si="7"/>
        <v>0</v>
      </c>
      <c r="V81" s="6">
        <f t="shared" si="8"/>
        <v>0</v>
      </c>
      <c r="W81" s="27"/>
    </row>
    <row r="82" spans="1:23" ht="36.75" x14ac:dyDescent="0.25">
      <c r="A82" s="8" t="s">
        <v>123</v>
      </c>
      <c r="B82" s="11" t="s">
        <v>156</v>
      </c>
      <c r="C82" s="9">
        <v>3.8919999999999999</v>
      </c>
      <c r="D82" s="9"/>
      <c r="E82" s="38">
        <v>0</v>
      </c>
      <c r="F82" s="44">
        <f t="shared" si="9"/>
        <v>0</v>
      </c>
      <c r="G82" s="13"/>
      <c r="H82" s="13"/>
      <c r="I82" s="13"/>
      <c r="J82" s="13"/>
      <c r="K82" s="13"/>
      <c r="L82" s="13"/>
      <c r="M82" s="13"/>
      <c r="N82" s="13"/>
      <c r="O82" s="13"/>
      <c r="P82" s="13">
        <f t="shared" si="10"/>
        <v>0</v>
      </c>
      <c r="Q82" s="53">
        <v>0</v>
      </c>
      <c r="R82" s="17">
        <f t="shared" si="5"/>
        <v>0</v>
      </c>
      <c r="S82" s="54">
        <f t="shared" si="11"/>
        <v>0</v>
      </c>
      <c r="T82" s="6">
        <f t="shared" si="6"/>
        <v>0</v>
      </c>
      <c r="U82" s="6">
        <f t="shared" si="7"/>
        <v>0</v>
      </c>
      <c r="V82" s="6">
        <f t="shared" si="8"/>
        <v>0</v>
      </c>
      <c r="W82" s="27"/>
    </row>
    <row r="83" spans="1:23" ht="36.75" x14ac:dyDescent="0.25">
      <c r="A83" s="8" t="s">
        <v>124</v>
      </c>
      <c r="B83" s="11" t="s">
        <v>157</v>
      </c>
      <c r="C83" s="9">
        <v>2.5539999999999998</v>
      </c>
      <c r="D83" s="9"/>
      <c r="E83" s="38">
        <v>0</v>
      </c>
      <c r="F83" s="44">
        <f t="shared" si="9"/>
        <v>0</v>
      </c>
      <c r="G83" s="13"/>
      <c r="H83" s="13"/>
      <c r="I83" s="13"/>
      <c r="J83" s="13"/>
      <c r="K83" s="13"/>
      <c r="L83" s="13"/>
      <c r="M83" s="13"/>
      <c r="N83" s="13"/>
      <c r="O83" s="13"/>
      <c r="P83" s="13">
        <f t="shared" si="10"/>
        <v>0</v>
      </c>
      <c r="Q83" s="53">
        <v>0</v>
      </c>
      <c r="R83" s="17">
        <f t="shared" si="5"/>
        <v>0</v>
      </c>
      <c r="S83" s="54">
        <f t="shared" si="11"/>
        <v>0</v>
      </c>
      <c r="T83" s="6">
        <f t="shared" si="6"/>
        <v>0</v>
      </c>
      <c r="U83" s="6">
        <f t="shared" si="7"/>
        <v>0</v>
      </c>
      <c r="V83" s="6">
        <f t="shared" si="8"/>
        <v>0</v>
      </c>
      <c r="W83" s="27"/>
    </row>
    <row r="84" spans="1:23" ht="36.75" x14ac:dyDescent="0.25">
      <c r="A84" s="8" t="s">
        <v>125</v>
      </c>
      <c r="B84" s="11" t="s">
        <v>158</v>
      </c>
      <c r="C84" s="9">
        <v>27.66</v>
      </c>
      <c r="D84" s="9"/>
      <c r="E84" s="38">
        <v>0</v>
      </c>
      <c r="F84" s="44">
        <f t="shared" si="9"/>
        <v>0</v>
      </c>
      <c r="G84" s="13"/>
      <c r="H84" s="13"/>
      <c r="I84" s="13"/>
      <c r="J84" s="13"/>
      <c r="K84" s="13"/>
      <c r="L84" s="13"/>
      <c r="M84" s="13"/>
      <c r="N84" s="13"/>
      <c r="O84" s="13"/>
      <c r="P84" s="13">
        <f t="shared" si="10"/>
        <v>0</v>
      </c>
      <c r="Q84" s="53">
        <v>0</v>
      </c>
      <c r="R84" s="17">
        <f t="shared" si="5"/>
        <v>0</v>
      </c>
      <c r="S84" s="54">
        <f t="shared" si="11"/>
        <v>0</v>
      </c>
      <c r="T84" s="6">
        <f t="shared" si="6"/>
        <v>0</v>
      </c>
      <c r="U84" s="6">
        <f t="shared" si="7"/>
        <v>0</v>
      </c>
      <c r="V84" s="6">
        <f t="shared" si="8"/>
        <v>0</v>
      </c>
      <c r="W84" s="27"/>
    </row>
    <row r="85" spans="1:23" ht="36.75" x14ac:dyDescent="0.25">
      <c r="A85" s="8" t="s">
        <v>126</v>
      </c>
      <c r="B85" s="11" t="s">
        <v>159</v>
      </c>
      <c r="C85" s="9">
        <v>15.72</v>
      </c>
      <c r="D85" s="9"/>
      <c r="E85" s="38">
        <v>0</v>
      </c>
      <c r="F85" s="44">
        <f t="shared" si="9"/>
        <v>0</v>
      </c>
      <c r="G85" s="13"/>
      <c r="H85" s="13"/>
      <c r="I85" s="13"/>
      <c r="J85" s="13"/>
      <c r="K85" s="13"/>
      <c r="L85" s="13"/>
      <c r="M85" s="13"/>
      <c r="N85" s="13"/>
      <c r="O85" s="13"/>
      <c r="P85" s="13">
        <f t="shared" si="10"/>
        <v>0</v>
      </c>
      <c r="Q85" s="53">
        <v>0</v>
      </c>
      <c r="R85" s="17">
        <f t="shared" si="5"/>
        <v>0</v>
      </c>
      <c r="S85" s="54">
        <f t="shared" si="11"/>
        <v>0</v>
      </c>
      <c r="T85" s="6">
        <f t="shared" si="6"/>
        <v>0</v>
      </c>
      <c r="U85" s="6">
        <f t="shared" si="7"/>
        <v>0</v>
      </c>
      <c r="V85" s="6">
        <f t="shared" si="8"/>
        <v>0</v>
      </c>
      <c r="W85" s="27"/>
    </row>
    <row r="86" spans="1:23" ht="36.75" x14ac:dyDescent="0.25">
      <c r="A86" s="8" t="s">
        <v>127</v>
      </c>
      <c r="B86" s="11" t="s">
        <v>137</v>
      </c>
      <c r="C86" s="9">
        <v>42.37</v>
      </c>
      <c r="D86" s="9"/>
      <c r="E86" s="38">
        <v>0</v>
      </c>
      <c r="F86" s="44">
        <f t="shared" si="9"/>
        <v>0</v>
      </c>
      <c r="G86" s="13"/>
      <c r="H86" s="13"/>
      <c r="I86" s="13"/>
      <c r="J86" s="13"/>
      <c r="K86" s="13"/>
      <c r="L86" s="13"/>
      <c r="M86" s="13"/>
      <c r="N86" s="13"/>
      <c r="O86" s="13"/>
      <c r="P86" s="13">
        <f t="shared" si="10"/>
        <v>0</v>
      </c>
      <c r="Q86" s="53">
        <v>0</v>
      </c>
      <c r="R86" s="17">
        <f t="shared" si="5"/>
        <v>0</v>
      </c>
      <c r="S86" s="54">
        <f t="shared" si="11"/>
        <v>0</v>
      </c>
      <c r="T86" s="6">
        <f t="shared" si="6"/>
        <v>0</v>
      </c>
      <c r="U86" s="6">
        <f t="shared" si="7"/>
        <v>0</v>
      </c>
      <c r="V86" s="6">
        <f t="shared" si="8"/>
        <v>0</v>
      </c>
      <c r="W86" s="27"/>
    </row>
    <row r="87" spans="1:23" ht="36.75" x14ac:dyDescent="0.25">
      <c r="A87" s="8" t="s">
        <v>128</v>
      </c>
      <c r="B87" s="11" t="s">
        <v>160</v>
      </c>
      <c r="C87" s="9">
        <v>15.71</v>
      </c>
      <c r="D87" s="9"/>
      <c r="E87" s="38">
        <v>0</v>
      </c>
      <c r="F87" s="44">
        <f t="shared" si="9"/>
        <v>0</v>
      </c>
      <c r="G87" s="13"/>
      <c r="H87" s="13"/>
      <c r="I87" s="13"/>
      <c r="J87" s="13"/>
      <c r="K87" s="13"/>
      <c r="L87" s="13"/>
      <c r="M87" s="13"/>
      <c r="N87" s="13"/>
      <c r="O87" s="13"/>
      <c r="P87" s="13">
        <f t="shared" si="10"/>
        <v>0</v>
      </c>
      <c r="Q87" s="53">
        <v>0</v>
      </c>
      <c r="R87" s="17">
        <f t="shared" si="5"/>
        <v>0</v>
      </c>
      <c r="S87" s="54">
        <f t="shared" si="11"/>
        <v>0</v>
      </c>
      <c r="T87" s="6">
        <f t="shared" si="6"/>
        <v>0</v>
      </c>
      <c r="U87" s="6">
        <f t="shared" si="7"/>
        <v>0</v>
      </c>
      <c r="V87" s="6">
        <f t="shared" si="8"/>
        <v>0</v>
      </c>
      <c r="W87" s="27"/>
    </row>
    <row r="88" spans="1:23" ht="24.75" x14ac:dyDescent="0.25">
      <c r="A88" s="8" t="s">
        <v>129</v>
      </c>
      <c r="B88" s="11" t="s">
        <v>161</v>
      </c>
      <c r="C88" s="9">
        <v>16.920000000000002</v>
      </c>
      <c r="D88" s="9"/>
      <c r="E88" s="38">
        <v>0</v>
      </c>
      <c r="F88" s="44">
        <f t="shared" si="9"/>
        <v>0</v>
      </c>
      <c r="G88" s="13"/>
      <c r="H88" s="13"/>
      <c r="I88" s="13"/>
      <c r="J88" s="13"/>
      <c r="K88" s="13"/>
      <c r="L88" s="13"/>
      <c r="M88" s="13"/>
      <c r="N88" s="13"/>
      <c r="O88" s="13"/>
      <c r="P88" s="13">
        <f t="shared" si="10"/>
        <v>0</v>
      </c>
      <c r="Q88" s="53">
        <v>0</v>
      </c>
      <c r="R88" s="17">
        <f t="shared" si="5"/>
        <v>0</v>
      </c>
      <c r="S88" s="54">
        <f t="shared" si="11"/>
        <v>0</v>
      </c>
      <c r="T88" s="6">
        <f t="shared" si="6"/>
        <v>0</v>
      </c>
      <c r="U88" s="6">
        <f t="shared" si="7"/>
        <v>0</v>
      </c>
      <c r="V88" s="6">
        <f t="shared" si="8"/>
        <v>0</v>
      </c>
      <c r="W88" s="27"/>
    </row>
    <row r="89" spans="1:23" ht="36.75" x14ac:dyDescent="0.25">
      <c r="A89" s="8" t="s">
        <v>130</v>
      </c>
      <c r="B89" s="11" t="s">
        <v>162</v>
      </c>
      <c r="C89" s="9">
        <v>27.68</v>
      </c>
      <c r="D89" s="9"/>
      <c r="E89" s="38">
        <v>0</v>
      </c>
      <c r="F89" s="44">
        <f t="shared" si="9"/>
        <v>0</v>
      </c>
      <c r="G89" s="13"/>
      <c r="H89" s="13"/>
      <c r="I89" s="13"/>
      <c r="J89" s="13"/>
      <c r="K89" s="13"/>
      <c r="L89" s="13"/>
      <c r="M89" s="13"/>
      <c r="N89" s="13"/>
      <c r="O89" s="13"/>
      <c r="P89" s="13">
        <f t="shared" si="10"/>
        <v>0</v>
      </c>
      <c r="Q89" s="53">
        <v>0</v>
      </c>
      <c r="R89" s="17">
        <f t="shared" si="5"/>
        <v>0</v>
      </c>
      <c r="S89" s="54">
        <f t="shared" si="11"/>
        <v>0</v>
      </c>
      <c r="T89" s="6">
        <f t="shared" si="6"/>
        <v>0</v>
      </c>
      <c r="U89" s="6">
        <f t="shared" si="7"/>
        <v>0</v>
      </c>
      <c r="V89" s="6">
        <f t="shared" si="8"/>
        <v>0</v>
      </c>
      <c r="W89" s="27"/>
    </row>
    <row r="90" spans="1:23" s="20" customFormat="1" ht="25.5" customHeight="1" x14ac:dyDescent="0.25">
      <c r="A90" s="19"/>
      <c r="B90" s="19" t="s">
        <v>60</v>
      </c>
      <c r="C90" s="19">
        <f>SUM(C12:C57)</f>
        <v>1920.3858</v>
      </c>
      <c r="D90" s="19">
        <f>SUM(D12:D57)</f>
        <v>253</v>
      </c>
      <c r="E90" s="19">
        <f>SUM(E12:E57)</f>
        <v>271</v>
      </c>
      <c r="F90" s="19" t="s">
        <v>61</v>
      </c>
      <c r="G90" s="19">
        <v>12</v>
      </c>
      <c r="H90" s="46">
        <v>4.7</v>
      </c>
      <c r="I90" s="19">
        <f t="shared" ref="I90:P90" si="12">SUM(I12:I57)</f>
        <v>0</v>
      </c>
      <c r="J90" s="19">
        <f t="shared" si="12"/>
        <v>0</v>
      </c>
      <c r="K90" s="19">
        <f t="shared" si="12"/>
        <v>0</v>
      </c>
      <c r="L90" s="19">
        <f t="shared" si="12"/>
        <v>8</v>
      </c>
      <c r="M90" s="19">
        <f t="shared" si="12"/>
        <v>0</v>
      </c>
      <c r="N90" s="19">
        <f t="shared" si="12"/>
        <v>8</v>
      </c>
      <c r="O90" s="19">
        <f t="shared" si="12"/>
        <v>0</v>
      </c>
      <c r="P90" s="19">
        <f t="shared" si="12"/>
        <v>24.8</v>
      </c>
      <c r="Q90" s="53" t="s">
        <v>59</v>
      </c>
      <c r="R90" s="19">
        <f>SUM(R12:R57)</f>
        <v>12</v>
      </c>
      <c r="S90" s="54"/>
      <c r="T90" s="19">
        <f>SUM(T12:T57)</f>
        <v>0</v>
      </c>
      <c r="U90" s="19">
        <f>SUM(U12:U57)</f>
        <v>0</v>
      </c>
      <c r="V90" s="19">
        <f>SUM(V12:V57)</f>
        <v>0</v>
      </c>
    </row>
    <row r="91" spans="1:23" s="20" customFormat="1" ht="25.5" customHeight="1" x14ac:dyDescent="0.25">
      <c r="A91" s="23"/>
      <c r="B91" s="23"/>
      <c r="C91" s="23"/>
      <c r="D91" s="23"/>
      <c r="E91" s="23"/>
      <c r="F91" s="23"/>
      <c r="G91" s="23"/>
      <c r="H91" s="77"/>
      <c r="I91" s="77"/>
      <c r="J91" s="77"/>
      <c r="K91" s="77"/>
      <c r="L91" s="77"/>
      <c r="M91" s="77"/>
      <c r="N91" s="77"/>
      <c r="O91" s="77"/>
      <c r="P91" s="23"/>
      <c r="Q91" s="23"/>
      <c r="R91" s="23"/>
      <c r="S91" s="51"/>
      <c r="T91" s="51"/>
      <c r="U91" s="24"/>
      <c r="V91" s="24"/>
      <c r="W91" s="24"/>
    </row>
    <row r="92" spans="1:23" s="20" customFormat="1" ht="33" customHeight="1" x14ac:dyDescent="0.25">
      <c r="A92" s="23"/>
      <c r="B92" s="52" t="s">
        <v>62</v>
      </c>
      <c r="C92" s="78" t="s">
        <v>64</v>
      </c>
      <c r="D92" s="78"/>
      <c r="E92" s="78"/>
      <c r="F92" s="78"/>
      <c r="G92" s="67"/>
      <c r="H92" s="67"/>
      <c r="I92" s="67"/>
      <c r="J92" s="79" t="s">
        <v>67</v>
      </c>
      <c r="K92" s="79"/>
      <c r="L92" s="79"/>
      <c r="M92" s="80" t="s">
        <v>208</v>
      </c>
      <c r="N92" s="80"/>
      <c r="O92" s="80"/>
      <c r="P92" s="80"/>
      <c r="Q92" s="80"/>
      <c r="R92" s="23"/>
      <c r="S92" s="51"/>
      <c r="T92" s="51"/>
      <c r="U92" s="24"/>
      <c r="V92" s="24"/>
      <c r="W92" s="24"/>
    </row>
    <row r="93" spans="1:23" s="20" customFormat="1" ht="25.5" customHeight="1" x14ac:dyDescent="0.25">
      <c r="A93" s="23"/>
      <c r="B93"/>
      <c r="C93" s="65" t="s">
        <v>63</v>
      </c>
      <c r="D93" s="65"/>
      <c r="E93" s="65"/>
      <c r="F93" s="65"/>
      <c r="G93" s="65" t="s">
        <v>65</v>
      </c>
      <c r="H93" s="65"/>
      <c r="I93" s="65"/>
      <c r="J93" s="69" t="s">
        <v>66</v>
      </c>
      <c r="K93" s="69"/>
      <c r="L93" s="69"/>
      <c r="M93" s="1"/>
      <c r="N93" s="1"/>
      <c r="O93" s="23"/>
      <c r="P93" s="23"/>
      <c r="Q93" s="23"/>
      <c r="R93" s="23"/>
      <c r="S93" s="51"/>
      <c r="T93" s="51"/>
      <c r="U93" s="24"/>
      <c r="V93" s="24"/>
      <c r="W93" s="24"/>
    </row>
  </sheetData>
  <mergeCells count="38">
    <mergeCell ref="C93:F93"/>
    <mergeCell ref="G93:I93"/>
    <mergeCell ref="J93:L93"/>
    <mergeCell ref="Q8:Q10"/>
    <mergeCell ref="R8:R10"/>
    <mergeCell ref="H91:O91"/>
    <mergeCell ref="C92:F92"/>
    <mergeCell ref="G92:I92"/>
    <mergeCell ref="J92:L92"/>
    <mergeCell ref="M92:Q92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2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3"/>
  <sheetViews>
    <sheetView view="pageBreakPreview" topLeftCell="A75" zoomScale="90" zoomScaleNormal="100" zoomScaleSheetLayoutView="90" workbookViewId="0">
      <selection activeCell="G78" sqref="G78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8.710937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x14ac:dyDescent="0.25">
      <c r="A1" s="67" t="s">
        <v>163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5"/>
    </row>
    <row r="2" spans="1:5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5"/>
    </row>
    <row r="3" spans="1:51" ht="15.75" x14ac:dyDescent="0.25">
      <c r="A3" s="95" t="s">
        <v>93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5"/>
    </row>
    <row r="4" spans="1:51" ht="15.75" x14ac:dyDescent="0.25">
      <c r="A4" s="95" t="s">
        <v>164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5"/>
    </row>
    <row r="5" spans="1:51" ht="9" customHeight="1" x14ac:dyDescent="0.25">
      <c r="A5" s="49"/>
      <c r="B5" s="37"/>
      <c r="C5" s="50"/>
      <c r="D5" s="50"/>
      <c r="E5" s="50"/>
      <c r="F5" s="5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"/>
    </row>
    <row r="6" spans="1:51" ht="21.75" customHeight="1" x14ac:dyDescent="0.25">
      <c r="A6" s="97" t="s">
        <v>14</v>
      </c>
      <c r="B6" s="81" t="s">
        <v>15</v>
      </c>
      <c r="C6" s="99" t="s">
        <v>79</v>
      </c>
      <c r="D6" s="97" t="s">
        <v>81</v>
      </c>
      <c r="E6" s="99"/>
      <c r="F6" s="101" t="s">
        <v>69</v>
      </c>
      <c r="G6" s="104" t="s">
        <v>2</v>
      </c>
      <c r="H6" s="105"/>
      <c r="I6" s="105"/>
      <c r="J6" s="105"/>
      <c r="K6" s="105"/>
      <c r="L6" s="105"/>
      <c r="M6" s="105"/>
      <c r="N6" s="105"/>
      <c r="O6" s="105"/>
      <c r="P6" s="106" t="s">
        <v>3</v>
      </c>
      <c r="Q6" s="107"/>
      <c r="R6" s="107"/>
      <c r="S6" s="107"/>
      <c r="T6" s="107"/>
      <c r="U6" s="107"/>
      <c r="V6" s="107"/>
      <c r="W6" s="108"/>
      <c r="X6" s="39"/>
    </row>
    <row r="7" spans="1:51" ht="50.25" customHeight="1" x14ac:dyDescent="0.25">
      <c r="A7" s="98"/>
      <c r="B7" s="81"/>
      <c r="C7" s="100"/>
      <c r="D7" s="98"/>
      <c r="E7" s="100"/>
      <c r="F7" s="102"/>
      <c r="G7" s="109" t="s">
        <v>16</v>
      </c>
      <c r="H7" s="110"/>
      <c r="I7" s="110"/>
      <c r="J7" s="110"/>
      <c r="K7" s="111"/>
      <c r="L7" s="109" t="s">
        <v>17</v>
      </c>
      <c r="M7" s="110"/>
      <c r="N7" s="110"/>
      <c r="O7" s="111"/>
      <c r="P7" s="109" t="s">
        <v>84</v>
      </c>
      <c r="Q7" s="111"/>
      <c r="R7" s="106" t="s">
        <v>22</v>
      </c>
      <c r="S7" s="107"/>
      <c r="T7" s="107"/>
      <c r="U7" s="107"/>
      <c r="V7" s="108"/>
      <c r="W7" s="35" t="s">
        <v>78</v>
      </c>
      <c r="X7" s="35"/>
    </row>
    <row r="8" spans="1:51" ht="15" customHeight="1" x14ac:dyDescent="0.25">
      <c r="A8" s="98"/>
      <c r="B8" s="81"/>
      <c r="C8" s="100"/>
      <c r="D8" s="98"/>
      <c r="E8" s="100"/>
      <c r="F8" s="102"/>
      <c r="G8" s="91" t="s">
        <v>9</v>
      </c>
      <c r="H8" s="91" t="s">
        <v>10</v>
      </c>
      <c r="I8" s="90" t="s">
        <v>18</v>
      </c>
      <c r="J8" s="90"/>
      <c r="K8" s="90"/>
      <c r="L8" s="91" t="s">
        <v>21</v>
      </c>
      <c r="M8" s="90" t="s">
        <v>18</v>
      </c>
      <c r="N8" s="90"/>
      <c r="O8" s="90"/>
      <c r="P8" s="92" t="s">
        <v>9</v>
      </c>
      <c r="Q8" s="71" t="s">
        <v>10</v>
      </c>
      <c r="R8" s="74" t="s">
        <v>9</v>
      </c>
      <c r="S8" s="74" t="s">
        <v>10</v>
      </c>
      <c r="T8" s="81" t="s">
        <v>18</v>
      </c>
      <c r="U8" s="81"/>
      <c r="V8" s="81"/>
    </row>
    <row r="9" spans="1:51" ht="52.5" customHeight="1" x14ac:dyDescent="0.25">
      <c r="A9" s="98"/>
      <c r="B9" s="81"/>
      <c r="C9" s="100"/>
      <c r="D9" s="86"/>
      <c r="E9" s="87"/>
      <c r="F9" s="102"/>
      <c r="G9" s="84"/>
      <c r="H9" s="84"/>
      <c r="I9" s="82" t="s">
        <v>12</v>
      </c>
      <c r="J9" s="83"/>
      <c r="K9" s="84" t="s">
        <v>13</v>
      </c>
      <c r="L9" s="84"/>
      <c r="M9" s="82" t="s">
        <v>12</v>
      </c>
      <c r="N9" s="83"/>
      <c r="O9" s="84" t="s">
        <v>13</v>
      </c>
      <c r="P9" s="88"/>
      <c r="Q9" s="72"/>
      <c r="R9" s="75"/>
      <c r="S9" s="75"/>
      <c r="T9" s="86" t="s">
        <v>12</v>
      </c>
      <c r="U9" s="87"/>
      <c r="V9" s="88" t="s">
        <v>13</v>
      </c>
    </row>
    <row r="10" spans="1:51" ht="123" customHeight="1" x14ac:dyDescent="0.25">
      <c r="A10" s="86"/>
      <c r="B10" s="81"/>
      <c r="C10" s="87"/>
      <c r="D10" s="3">
        <v>2024</v>
      </c>
      <c r="E10" s="3">
        <v>2025</v>
      </c>
      <c r="F10" s="103"/>
      <c r="G10" s="85"/>
      <c r="H10" s="85"/>
      <c r="I10" s="16" t="s">
        <v>19</v>
      </c>
      <c r="J10" s="16" t="s">
        <v>20</v>
      </c>
      <c r="K10" s="85"/>
      <c r="L10" s="85"/>
      <c r="M10" s="16" t="s">
        <v>19</v>
      </c>
      <c r="N10" s="16" t="s">
        <v>83</v>
      </c>
      <c r="O10" s="85"/>
      <c r="P10" s="89"/>
      <c r="Q10" s="73"/>
      <c r="R10" s="76"/>
      <c r="S10" s="76"/>
      <c r="T10" s="4" t="s">
        <v>95</v>
      </c>
      <c r="U10" s="4" t="s">
        <v>20</v>
      </c>
      <c r="V10" s="89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3">
        <v>20</v>
      </c>
      <c r="U11" s="13">
        <v>21</v>
      </c>
      <c r="V11" s="13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72" x14ac:dyDescent="0.25">
      <c r="A12" s="32">
        <v>1</v>
      </c>
      <c r="B12" s="10" t="s">
        <v>23</v>
      </c>
      <c r="C12" s="9">
        <v>20</v>
      </c>
      <c r="D12" s="6">
        <v>0</v>
      </c>
      <c r="E12" s="55">
        <v>1</v>
      </c>
      <c r="F12" s="40" t="s">
        <v>97</v>
      </c>
      <c r="G12" s="17">
        <v>0</v>
      </c>
      <c r="H12" s="29">
        <v>0</v>
      </c>
      <c r="I12" s="13"/>
      <c r="J12" s="13"/>
      <c r="K12" s="13"/>
      <c r="L12" s="13"/>
      <c r="M12" s="13"/>
      <c r="N12" s="13"/>
      <c r="O12" s="13"/>
      <c r="P12" s="13">
        <f t="shared" ref="P12:P56" si="0">E12*Q12</f>
        <v>0.1</v>
      </c>
      <c r="Q12" s="53">
        <v>0.1</v>
      </c>
      <c r="R12" s="17">
        <f>ROUNDDOWN(P12,0)</f>
        <v>0</v>
      </c>
      <c r="S12" s="54">
        <f t="shared" ref="S12:S56" si="1">IF(E12&gt;0,R12/E12,0)</f>
        <v>0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48" x14ac:dyDescent="0.25">
      <c r="A13" s="32">
        <v>2</v>
      </c>
      <c r="B13" s="10" t="s">
        <v>24</v>
      </c>
      <c r="C13" s="9">
        <v>9.8000000000000007</v>
      </c>
      <c r="D13" s="6">
        <v>1</v>
      </c>
      <c r="E13" s="55">
        <v>1</v>
      </c>
      <c r="F13" s="40" t="s">
        <v>97</v>
      </c>
      <c r="G13" s="17">
        <v>0</v>
      </c>
      <c r="H13" s="29">
        <v>0</v>
      </c>
      <c r="I13" s="13"/>
      <c r="J13" s="13"/>
      <c r="K13" s="13"/>
      <c r="L13" s="13"/>
      <c r="M13" s="13"/>
      <c r="N13" s="13"/>
      <c r="O13" s="13"/>
      <c r="P13" s="13">
        <f t="shared" si="0"/>
        <v>0.1</v>
      </c>
      <c r="Q13" s="53">
        <v>0.1</v>
      </c>
      <c r="R13" s="17">
        <f t="shared" ref="R13:R56" si="2">ROUNDDOWN(P13,0)</f>
        <v>0</v>
      </c>
      <c r="S13" s="54">
        <f t="shared" si="1"/>
        <v>0</v>
      </c>
      <c r="T13" s="6"/>
      <c r="U13" s="6"/>
      <c r="V13" s="6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36" x14ac:dyDescent="0.25">
      <c r="A14" s="32">
        <v>3</v>
      </c>
      <c r="B14" s="10" t="s">
        <v>25</v>
      </c>
      <c r="C14" s="9">
        <v>37</v>
      </c>
      <c r="D14" s="6">
        <v>3</v>
      </c>
      <c r="E14" s="55">
        <v>14</v>
      </c>
      <c r="F14" s="40" t="s">
        <v>97</v>
      </c>
      <c r="G14" s="17">
        <v>0</v>
      </c>
      <c r="H14" s="29">
        <v>0</v>
      </c>
      <c r="I14" s="13"/>
      <c r="J14" s="13"/>
      <c r="K14" s="13"/>
      <c r="L14" s="13"/>
      <c r="M14" s="13"/>
      <c r="N14" s="13"/>
      <c r="O14" s="13"/>
      <c r="P14" s="13">
        <f t="shared" si="0"/>
        <v>1.4000000000000001</v>
      </c>
      <c r="Q14" s="53">
        <v>0.1</v>
      </c>
      <c r="R14" s="17">
        <f t="shared" si="2"/>
        <v>1</v>
      </c>
      <c r="S14" s="54">
        <f t="shared" si="1"/>
        <v>7.1428571428571425E-2</v>
      </c>
      <c r="T14" s="6"/>
      <c r="U14" s="6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84" x14ac:dyDescent="0.25">
      <c r="A15" s="8">
        <v>4</v>
      </c>
      <c r="B15" s="10" t="s">
        <v>26</v>
      </c>
      <c r="C15" s="9">
        <v>45.2</v>
      </c>
      <c r="D15" s="6">
        <v>11</v>
      </c>
      <c r="E15" s="55">
        <v>11</v>
      </c>
      <c r="F15" s="40" t="s">
        <v>97</v>
      </c>
      <c r="G15" s="17">
        <v>1</v>
      </c>
      <c r="H15" s="29">
        <v>9.0909090909090917</v>
      </c>
      <c r="I15" s="13"/>
      <c r="J15" s="13"/>
      <c r="K15" s="13"/>
      <c r="L15" s="13">
        <v>0</v>
      </c>
      <c r="M15" s="13">
        <v>0</v>
      </c>
      <c r="N15" s="13">
        <v>0</v>
      </c>
      <c r="O15" s="13">
        <v>0</v>
      </c>
      <c r="P15" s="13">
        <f t="shared" si="0"/>
        <v>1.1000000000000001</v>
      </c>
      <c r="Q15" s="53">
        <v>0.1</v>
      </c>
      <c r="R15" s="17">
        <f t="shared" si="2"/>
        <v>1</v>
      </c>
      <c r="S15" s="54">
        <f t="shared" si="1"/>
        <v>9.0909090909090912E-2</v>
      </c>
      <c r="T15" s="6"/>
      <c r="U15" s="6"/>
      <c r="V15" s="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64.5" customHeight="1" x14ac:dyDescent="0.25">
      <c r="A16" s="42" t="s">
        <v>85</v>
      </c>
      <c r="B16" s="10" t="s">
        <v>27</v>
      </c>
      <c r="C16" s="9">
        <v>16.399999999999999</v>
      </c>
      <c r="D16" s="6">
        <v>9</v>
      </c>
      <c r="E16" s="55">
        <v>10</v>
      </c>
      <c r="F16" s="40" t="s">
        <v>97</v>
      </c>
      <c r="G16" s="17">
        <v>0</v>
      </c>
      <c r="H16" s="29">
        <v>0</v>
      </c>
      <c r="I16" s="13"/>
      <c r="J16" s="13"/>
      <c r="K16" s="13"/>
      <c r="L16" s="13"/>
      <c r="M16" s="13"/>
      <c r="N16" s="13"/>
      <c r="O16" s="13"/>
      <c r="P16" s="13">
        <v>0</v>
      </c>
      <c r="Q16" s="53">
        <v>0.1</v>
      </c>
      <c r="R16" s="17">
        <v>0</v>
      </c>
      <c r="S16" s="54">
        <f t="shared" si="1"/>
        <v>0</v>
      </c>
      <c r="T16" s="6"/>
      <c r="U16" s="6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67.5" customHeight="1" x14ac:dyDescent="0.25">
      <c r="A17" s="43" t="s">
        <v>86</v>
      </c>
      <c r="B17" s="26" t="s">
        <v>206</v>
      </c>
      <c r="C17" s="9">
        <v>4.42</v>
      </c>
      <c r="D17" s="6">
        <v>2</v>
      </c>
      <c r="E17" s="55">
        <v>3</v>
      </c>
      <c r="F17" s="40" t="s">
        <v>97</v>
      </c>
      <c r="G17" s="17">
        <v>0</v>
      </c>
      <c r="H17" s="29">
        <v>0</v>
      </c>
      <c r="I17" s="13"/>
      <c r="J17" s="13"/>
      <c r="K17" s="13"/>
      <c r="L17" s="13"/>
      <c r="M17" s="13"/>
      <c r="N17" s="13"/>
      <c r="O17" s="13"/>
      <c r="P17" s="13">
        <v>0</v>
      </c>
      <c r="Q17" s="53">
        <v>0.1</v>
      </c>
      <c r="R17" s="17">
        <f t="shared" si="2"/>
        <v>0</v>
      </c>
      <c r="S17" s="54">
        <f t="shared" si="1"/>
        <v>0</v>
      </c>
      <c r="T17" s="6"/>
      <c r="U17" s="6"/>
      <c r="V17" s="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68.25" customHeight="1" x14ac:dyDescent="0.25">
      <c r="A18" s="43" t="s">
        <v>87</v>
      </c>
      <c r="B18" s="10" t="s">
        <v>28</v>
      </c>
      <c r="C18" s="9">
        <v>17.47</v>
      </c>
      <c r="D18" s="6">
        <v>12</v>
      </c>
      <c r="E18" s="55">
        <v>12</v>
      </c>
      <c r="F18" s="40" t="s">
        <v>97</v>
      </c>
      <c r="G18" s="17">
        <v>1</v>
      </c>
      <c r="H18" s="29">
        <v>8.3333333333333321</v>
      </c>
      <c r="I18" s="13">
        <v>0</v>
      </c>
      <c r="J18" s="13">
        <v>0</v>
      </c>
      <c r="K18" s="13">
        <v>0</v>
      </c>
      <c r="L18" s="13">
        <v>1</v>
      </c>
      <c r="M18" s="13">
        <v>0</v>
      </c>
      <c r="N18" s="13">
        <v>0</v>
      </c>
      <c r="O18" s="13">
        <v>0</v>
      </c>
      <c r="P18" s="13">
        <f t="shared" si="0"/>
        <v>1.2000000000000002</v>
      </c>
      <c r="Q18" s="53">
        <v>0.1</v>
      </c>
      <c r="R18" s="17">
        <f t="shared" si="2"/>
        <v>1</v>
      </c>
      <c r="S18" s="54">
        <f t="shared" si="1"/>
        <v>8.3333333333333329E-2</v>
      </c>
      <c r="T18" s="6"/>
      <c r="U18" s="6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60" x14ac:dyDescent="0.25">
      <c r="A19" s="43" t="s">
        <v>88</v>
      </c>
      <c r="B19" s="10" t="s">
        <v>205</v>
      </c>
      <c r="C19" s="9">
        <v>3.65</v>
      </c>
      <c r="D19" s="6">
        <v>1</v>
      </c>
      <c r="E19" s="55">
        <v>1</v>
      </c>
      <c r="F19" s="40" t="s">
        <v>97</v>
      </c>
      <c r="G19" s="17">
        <v>0</v>
      </c>
      <c r="H19" s="29">
        <v>0</v>
      </c>
      <c r="I19" s="13"/>
      <c r="J19" s="13"/>
      <c r="K19" s="13"/>
      <c r="L19" s="13"/>
      <c r="M19" s="13"/>
      <c r="N19" s="13"/>
      <c r="O19" s="13"/>
      <c r="P19" s="13">
        <f t="shared" si="0"/>
        <v>0.1</v>
      </c>
      <c r="Q19" s="53">
        <v>0.1</v>
      </c>
      <c r="R19" s="17">
        <f t="shared" si="2"/>
        <v>0</v>
      </c>
      <c r="S19" s="54">
        <f t="shared" si="1"/>
        <v>0</v>
      </c>
      <c r="T19" s="6"/>
      <c r="U19" s="6"/>
      <c r="V19" s="6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36" x14ac:dyDescent="0.25">
      <c r="A20" s="8">
        <v>6</v>
      </c>
      <c r="B20" s="10" t="s">
        <v>96</v>
      </c>
      <c r="C20" s="9">
        <v>7.9</v>
      </c>
      <c r="D20" s="6" t="s">
        <v>77</v>
      </c>
      <c r="E20" s="55">
        <v>0</v>
      </c>
      <c r="F20" s="40" t="s">
        <v>97</v>
      </c>
      <c r="G20" s="17">
        <v>0</v>
      </c>
      <c r="H20" s="29">
        <v>0</v>
      </c>
      <c r="I20" s="13"/>
      <c r="J20" s="13"/>
      <c r="K20" s="13"/>
      <c r="L20" s="13"/>
      <c r="M20" s="13"/>
      <c r="N20" s="13"/>
      <c r="O20" s="13"/>
      <c r="P20" s="13">
        <f t="shared" si="0"/>
        <v>0</v>
      </c>
      <c r="Q20" s="53">
        <v>0.1</v>
      </c>
      <c r="R20" s="17">
        <f t="shared" si="2"/>
        <v>0</v>
      </c>
      <c r="S20" s="54">
        <f t="shared" si="1"/>
        <v>0</v>
      </c>
      <c r="T20" s="6"/>
      <c r="U20" s="6"/>
      <c r="V20" s="6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32.25" customHeight="1" x14ac:dyDescent="0.25">
      <c r="A21" s="8">
        <v>7</v>
      </c>
      <c r="B21" s="10" t="s">
        <v>70</v>
      </c>
      <c r="C21" s="9">
        <v>3.8969999999999998</v>
      </c>
      <c r="D21" s="6">
        <v>0</v>
      </c>
      <c r="E21" s="55">
        <v>0</v>
      </c>
      <c r="F21" s="40" t="s">
        <v>97</v>
      </c>
      <c r="G21" s="17">
        <v>0</v>
      </c>
      <c r="H21" s="29">
        <v>0</v>
      </c>
      <c r="I21" s="13"/>
      <c r="J21" s="13"/>
      <c r="K21" s="13"/>
      <c r="L21" s="13"/>
      <c r="M21" s="13"/>
      <c r="N21" s="13"/>
      <c r="O21" s="13"/>
      <c r="P21" s="13">
        <f t="shared" si="0"/>
        <v>0</v>
      </c>
      <c r="Q21" s="53">
        <v>0.1</v>
      </c>
      <c r="R21" s="17">
        <f t="shared" si="2"/>
        <v>0</v>
      </c>
      <c r="S21" s="54">
        <f t="shared" si="1"/>
        <v>0</v>
      </c>
      <c r="T21" s="6"/>
      <c r="U21" s="6"/>
      <c r="V21" s="6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48" x14ac:dyDescent="0.25">
      <c r="A22" s="8">
        <v>8</v>
      </c>
      <c r="B22" s="10" t="s">
        <v>29</v>
      </c>
      <c r="C22" s="9">
        <v>17.231999999999999</v>
      </c>
      <c r="D22" s="6">
        <v>0</v>
      </c>
      <c r="E22" s="55">
        <v>0</v>
      </c>
      <c r="F22" s="40" t="s">
        <v>97</v>
      </c>
      <c r="G22" s="17">
        <v>0</v>
      </c>
      <c r="H22" s="29">
        <v>0</v>
      </c>
      <c r="I22" s="13"/>
      <c r="J22" s="13"/>
      <c r="K22" s="13"/>
      <c r="L22" s="13"/>
      <c r="M22" s="13"/>
      <c r="N22" s="13"/>
      <c r="O22" s="13"/>
      <c r="P22" s="13">
        <f t="shared" si="0"/>
        <v>0</v>
      </c>
      <c r="Q22" s="53">
        <v>0.1</v>
      </c>
      <c r="R22" s="17">
        <f t="shared" si="2"/>
        <v>0</v>
      </c>
      <c r="S22" s="54">
        <f t="shared" si="1"/>
        <v>0</v>
      </c>
      <c r="T22" s="6"/>
      <c r="U22" s="6"/>
      <c r="V22" s="6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ht="43.5" customHeight="1" x14ac:dyDescent="0.25">
      <c r="A23" s="8">
        <v>9</v>
      </c>
      <c r="B23" s="10" t="s">
        <v>30</v>
      </c>
      <c r="C23" s="9">
        <v>9.8000000000000007</v>
      </c>
      <c r="D23" s="6">
        <v>0</v>
      </c>
      <c r="E23" s="55">
        <v>0</v>
      </c>
      <c r="F23" s="40" t="s">
        <v>97</v>
      </c>
      <c r="G23" s="17">
        <v>0</v>
      </c>
      <c r="H23" s="29">
        <v>0</v>
      </c>
      <c r="I23" s="13"/>
      <c r="J23" s="13"/>
      <c r="K23" s="13"/>
      <c r="L23" s="13"/>
      <c r="M23" s="13"/>
      <c r="N23" s="13"/>
      <c r="O23" s="13"/>
      <c r="P23" s="13">
        <f t="shared" si="0"/>
        <v>0</v>
      </c>
      <c r="Q23" s="53">
        <v>0.1</v>
      </c>
      <c r="R23" s="17">
        <f t="shared" si="2"/>
        <v>0</v>
      </c>
      <c r="S23" s="54">
        <f t="shared" si="1"/>
        <v>0</v>
      </c>
      <c r="T23" s="6"/>
      <c r="U23" s="6"/>
      <c r="V23" s="6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ht="25.5" x14ac:dyDescent="0.25">
      <c r="A24" s="8">
        <v>10</v>
      </c>
      <c r="B24" s="10" t="s">
        <v>31</v>
      </c>
      <c r="C24" s="9">
        <v>4.1079999999999997</v>
      </c>
      <c r="D24" s="6">
        <v>0</v>
      </c>
      <c r="E24" s="55">
        <v>0</v>
      </c>
      <c r="F24" s="40" t="s">
        <v>97</v>
      </c>
      <c r="G24" s="17">
        <v>0</v>
      </c>
      <c r="H24" s="29">
        <v>0</v>
      </c>
      <c r="I24" s="13"/>
      <c r="J24" s="13"/>
      <c r="K24" s="13"/>
      <c r="L24" s="13"/>
      <c r="M24" s="13"/>
      <c r="N24" s="13"/>
      <c r="O24" s="13"/>
      <c r="P24" s="13">
        <f t="shared" si="0"/>
        <v>0</v>
      </c>
      <c r="Q24" s="53">
        <v>0.1</v>
      </c>
      <c r="R24" s="17">
        <f t="shared" si="2"/>
        <v>0</v>
      </c>
      <c r="S24" s="54">
        <f t="shared" si="1"/>
        <v>0</v>
      </c>
      <c r="T24" s="6"/>
      <c r="U24" s="6"/>
      <c r="V24" s="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s="31" customFormat="1" ht="48" x14ac:dyDescent="0.25">
      <c r="A25" s="43" t="s">
        <v>89</v>
      </c>
      <c r="B25" s="26" t="s">
        <v>76</v>
      </c>
      <c r="C25" s="33">
        <v>13.46</v>
      </c>
      <c r="D25" s="25">
        <v>11</v>
      </c>
      <c r="E25" s="56">
        <v>12</v>
      </c>
      <c r="F25" s="40" t="s">
        <v>97</v>
      </c>
      <c r="G25" s="17">
        <v>1</v>
      </c>
      <c r="H25" s="29">
        <v>9.0909090909090917</v>
      </c>
      <c r="I25" s="13">
        <v>0</v>
      </c>
      <c r="J25" s="13">
        <v>0</v>
      </c>
      <c r="K25" s="13">
        <v>0</v>
      </c>
      <c r="L25" s="13">
        <v>1</v>
      </c>
      <c r="M25" s="13">
        <v>0</v>
      </c>
      <c r="N25" s="13">
        <v>0</v>
      </c>
      <c r="O25" s="13">
        <v>0</v>
      </c>
      <c r="P25" s="13">
        <f t="shared" si="0"/>
        <v>1.2000000000000002</v>
      </c>
      <c r="Q25" s="53">
        <v>0.1</v>
      </c>
      <c r="R25" s="17">
        <f t="shared" si="2"/>
        <v>1</v>
      </c>
      <c r="S25" s="54">
        <f t="shared" si="1"/>
        <v>8.3333333333333329E-2</v>
      </c>
      <c r="T25" s="6"/>
      <c r="U25" s="6"/>
      <c r="V25" s="6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1:51" s="31" customFormat="1" ht="48" customHeight="1" x14ac:dyDescent="0.25">
      <c r="A26" s="43" t="s">
        <v>90</v>
      </c>
      <c r="B26" s="26" t="s">
        <v>75</v>
      </c>
      <c r="C26" s="33">
        <v>5.165</v>
      </c>
      <c r="D26" s="25">
        <v>0</v>
      </c>
      <c r="E26" s="56">
        <v>0</v>
      </c>
      <c r="F26" s="40" t="s">
        <v>97</v>
      </c>
      <c r="G26" s="17">
        <v>0</v>
      </c>
      <c r="H26" s="29">
        <v>0</v>
      </c>
      <c r="I26" s="13"/>
      <c r="J26" s="13"/>
      <c r="K26" s="13"/>
      <c r="L26" s="13"/>
      <c r="M26" s="13"/>
      <c r="N26" s="13"/>
      <c r="O26" s="13"/>
      <c r="P26" s="13">
        <f t="shared" si="0"/>
        <v>0</v>
      </c>
      <c r="Q26" s="53">
        <v>0.1</v>
      </c>
      <c r="R26" s="17">
        <f t="shared" si="2"/>
        <v>0</v>
      </c>
      <c r="S26" s="54">
        <f t="shared" si="1"/>
        <v>0</v>
      </c>
      <c r="T26" s="6"/>
      <c r="U26" s="6"/>
      <c r="V26" s="6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1:51" ht="36" x14ac:dyDescent="0.25">
      <c r="A27" s="8">
        <v>12</v>
      </c>
      <c r="B27" s="10" t="s">
        <v>32</v>
      </c>
      <c r="C27" s="9">
        <v>25.376000000000001</v>
      </c>
      <c r="D27" s="6">
        <v>0</v>
      </c>
      <c r="E27" s="55">
        <v>0</v>
      </c>
      <c r="F27" s="40" t="s">
        <v>97</v>
      </c>
      <c r="G27" s="17">
        <v>0</v>
      </c>
      <c r="H27" s="29">
        <v>0</v>
      </c>
      <c r="I27" s="13"/>
      <c r="J27" s="13"/>
      <c r="K27" s="13"/>
      <c r="L27" s="13"/>
      <c r="M27" s="13"/>
      <c r="N27" s="13"/>
      <c r="O27" s="13"/>
      <c r="P27" s="13">
        <f t="shared" si="0"/>
        <v>0</v>
      </c>
      <c r="Q27" s="53">
        <v>0.1</v>
      </c>
      <c r="R27" s="17">
        <f t="shared" si="2"/>
        <v>0</v>
      </c>
      <c r="S27" s="54">
        <f t="shared" si="1"/>
        <v>0</v>
      </c>
      <c r="T27" s="6"/>
      <c r="U27" s="6"/>
      <c r="V27" s="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25.5" x14ac:dyDescent="0.25">
      <c r="A28" s="8">
        <v>13</v>
      </c>
      <c r="B28" s="10" t="s">
        <v>33</v>
      </c>
      <c r="C28" s="9">
        <v>17.8</v>
      </c>
      <c r="D28" s="6">
        <v>0</v>
      </c>
      <c r="E28" s="55">
        <v>0</v>
      </c>
      <c r="F28" s="40" t="s">
        <v>97</v>
      </c>
      <c r="G28" s="17">
        <v>0</v>
      </c>
      <c r="H28" s="29">
        <v>0</v>
      </c>
      <c r="I28" s="13"/>
      <c r="J28" s="13"/>
      <c r="K28" s="13"/>
      <c r="L28" s="13"/>
      <c r="M28" s="13"/>
      <c r="N28" s="13"/>
      <c r="O28" s="13"/>
      <c r="P28" s="13">
        <f t="shared" si="0"/>
        <v>0</v>
      </c>
      <c r="Q28" s="53">
        <v>0.1</v>
      </c>
      <c r="R28" s="17">
        <f t="shared" si="2"/>
        <v>0</v>
      </c>
      <c r="S28" s="54">
        <f t="shared" si="1"/>
        <v>0</v>
      </c>
      <c r="T28" s="6"/>
      <c r="U28" s="6"/>
      <c r="V28" s="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ht="25.5" x14ac:dyDescent="0.25">
      <c r="A29" s="8">
        <v>14</v>
      </c>
      <c r="B29" s="10" t="s">
        <v>34</v>
      </c>
      <c r="C29" s="9">
        <v>11.77</v>
      </c>
      <c r="D29" s="6">
        <v>0</v>
      </c>
      <c r="E29" s="55">
        <v>0</v>
      </c>
      <c r="F29" s="40" t="s">
        <v>97</v>
      </c>
      <c r="G29" s="17">
        <v>0</v>
      </c>
      <c r="H29" s="29">
        <v>0</v>
      </c>
      <c r="I29" s="13"/>
      <c r="J29" s="13"/>
      <c r="K29" s="13"/>
      <c r="L29" s="13"/>
      <c r="M29" s="13"/>
      <c r="N29" s="13"/>
      <c r="O29" s="13"/>
      <c r="P29" s="13">
        <f t="shared" si="0"/>
        <v>0</v>
      </c>
      <c r="Q29" s="53">
        <v>0.1</v>
      </c>
      <c r="R29" s="17">
        <f t="shared" si="2"/>
        <v>0</v>
      </c>
      <c r="S29" s="54">
        <f t="shared" si="1"/>
        <v>0</v>
      </c>
      <c r="T29" s="6"/>
      <c r="U29" s="6"/>
      <c r="V29" s="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</row>
    <row r="30" spans="1:51" ht="48" x14ac:dyDescent="0.25">
      <c r="A30" s="8">
        <v>15</v>
      </c>
      <c r="B30" s="10" t="s">
        <v>35</v>
      </c>
      <c r="C30" s="9">
        <v>11.08</v>
      </c>
      <c r="D30" s="6">
        <v>9</v>
      </c>
      <c r="E30" s="55">
        <v>10</v>
      </c>
      <c r="F30" s="40" t="s">
        <v>97</v>
      </c>
      <c r="G30" s="17">
        <v>0</v>
      </c>
      <c r="H30" s="29">
        <v>0</v>
      </c>
      <c r="I30" s="13"/>
      <c r="J30" s="13"/>
      <c r="K30" s="13"/>
      <c r="L30" s="13"/>
      <c r="M30" s="13"/>
      <c r="N30" s="13"/>
      <c r="O30" s="13"/>
      <c r="P30" s="13">
        <v>0</v>
      </c>
      <c r="Q30" s="53">
        <v>0.1</v>
      </c>
      <c r="R30" s="17">
        <f t="shared" si="2"/>
        <v>0</v>
      </c>
      <c r="S30" s="54">
        <f t="shared" si="1"/>
        <v>0</v>
      </c>
      <c r="T30" s="6"/>
      <c r="U30" s="6"/>
      <c r="V30" s="6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51" ht="44.25" customHeight="1" x14ac:dyDescent="0.25">
      <c r="A31" s="8">
        <v>16</v>
      </c>
      <c r="B31" s="10" t="s">
        <v>36</v>
      </c>
      <c r="C31" s="9">
        <v>24.7</v>
      </c>
      <c r="D31" s="6">
        <v>12</v>
      </c>
      <c r="E31" s="55">
        <v>4</v>
      </c>
      <c r="F31" s="40" t="s">
        <v>97</v>
      </c>
      <c r="G31" s="17">
        <v>1</v>
      </c>
      <c r="H31" s="29">
        <v>8.3333333333333321</v>
      </c>
      <c r="I31" s="13"/>
      <c r="J31" s="13"/>
      <c r="K31" s="13"/>
      <c r="L31" s="13">
        <v>0</v>
      </c>
      <c r="M31" s="13">
        <v>0</v>
      </c>
      <c r="N31" s="13">
        <v>0</v>
      </c>
      <c r="O31" s="13">
        <v>0</v>
      </c>
      <c r="P31" s="13">
        <f t="shared" si="0"/>
        <v>0.4</v>
      </c>
      <c r="Q31" s="53">
        <v>0.1</v>
      </c>
      <c r="R31" s="17">
        <f t="shared" si="2"/>
        <v>0</v>
      </c>
      <c r="S31" s="54">
        <f t="shared" si="1"/>
        <v>0</v>
      </c>
      <c r="T31" s="6"/>
      <c r="U31" s="6"/>
      <c r="V31" s="6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48" x14ac:dyDescent="0.25">
      <c r="A32" s="8">
        <v>17</v>
      </c>
      <c r="B32" s="10" t="s">
        <v>37</v>
      </c>
      <c r="C32" s="9">
        <v>12.089</v>
      </c>
      <c r="D32" s="6">
        <v>0</v>
      </c>
      <c r="E32" s="55">
        <v>0</v>
      </c>
      <c r="F32" s="40" t="s">
        <v>97</v>
      </c>
      <c r="G32" s="17">
        <v>0</v>
      </c>
      <c r="H32" s="29">
        <v>0</v>
      </c>
      <c r="I32" s="13"/>
      <c r="J32" s="13"/>
      <c r="K32" s="13"/>
      <c r="L32" s="13"/>
      <c r="M32" s="13"/>
      <c r="N32" s="13"/>
      <c r="O32" s="13"/>
      <c r="P32" s="13">
        <f t="shared" si="0"/>
        <v>0</v>
      </c>
      <c r="Q32" s="53">
        <v>0.1</v>
      </c>
      <c r="R32" s="17">
        <f t="shared" si="2"/>
        <v>0</v>
      </c>
      <c r="S32" s="54">
        <f t="shared" si="1"/>
        <v>0</v>
      </c>
      <c r="T32" s="6"/>
      <c r="U32" s="6"/>
      <c r="V32" s="6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36" x14ac:dyDescent="0.25">
      <c r="A33" s="8">
        <v>18</v>
      </c>
      <c r="B33" s="10" t="s">
        <v>38</v>
      </c>
      <c r="C33" s="9">
        <v>12.076000000000001</v>
      </c>
      <c r="D33" s="6">
        <v>0</v>
      </c>
      <c r="E33" s="55">
        <v>0</v>
      </c>
      <c r="F33" s="40" t="s">
        <v>97</v>
      </c>
      <c r="G33" s="17">
        <v>0</v>
      </c>
      <c r="H33" s="29">
        <v>0</v>
      </c>
      <c r="I33" s="13"/>
      <c r="J33" s="13"/>
      <c r="K33" s="13"/>
      <c r="L33" s="13"/>
      <c r="M33" s="13"/>
      <c r="N33" s="13"/>
      <c r="O33" s="13"/>
      <c r="P33" s="13">
        <f t="shared" si="0"/>
        <v>0</v>
      </c>
      <c r="Q33" s="53">
        <v>0.1</v>
      </c>
      <c r="R33" s="17">
        <f t="shared" si="2"/>
        <v>0</v>
      </c>
      <c r="S33" s="54">
        <f t="shared" si="1"/>
        <v>0</v>
      </c>
      <c r="T33" s="6"/>
      <c r="U33" s="6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61.5" customHeight="1" x14ac:dyDescent="0.25">
      <c r="A34" s="43" t="s">
        <v>91</v>
      </c>
      <c r="B34" s="10" t="s">
        <v>71</v>
      </c>
      <c r="C34" s="9">
        <v>5.2629999999999999</v>
      </c>
      <c r="D34" s="6">
        <v>0</v>
      </c>
      <c r="E34" s="55">
        <v>0</v>
      </c>
      <c r="F34" s="40" t="s">
        <v>97</v>
      </c>
      <c r="G34" s="17">
        <v>0</v>
      </c>
      <c r="H34" s="29">
        <v>0</v>
      </c>
      <c r="I34" s="13"/>
      <c r="J34" s="13"/>
      <c r="K34" s="13"/>
      <c r="L34" s="13"/>
      <c r="M34" s="13"/>
      <c r="N34" s="13"/>
      <c r="O34" s="13"/>
      <c r="P34" s="13">
        <f t="shared" si="0"/>
        <v>0</v>
      </c>
      <c r="Q34" s="53">
        <v>0.1</v>
      </c>
      <c r="R34" s="17">
        <f t="shared" si="2"/>
        <v>0</v>
      </c>
      <c r="S34" s="54">
        <f t="shared" si="1"/>
        <v>0</v>
      </c>
      <c r="T34" s="6"/>
      <c r="U34" s="6"/>
      <c r="V34" s="6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45.75" customHeight="1" x14ac:dyDescent="0.25">
      <c r="A35" s="43" t="s">
        <v>92</v>
      </c>
      <c r="B35" s="10" t="s">
        <v>72</v>
      </c>
      <c r="C35" s="9">
        <v>11.74</v>
      </c>
      <c r="D35" s="6">
        <v>0</v>
      </c>
      <c r="E35" s="55">
        <v>3</v>
      </c>
      <c r="F35" s="40" t="s">
        <v>97</v>
      </c>
      <c r="G35" s="17">
        <v>0</v>
      </c>
      <c r="H35" s="29">
        <v>0</v>
      </c>
      <c r="I35" s="13"/>
      <c r="J35" s="13"/>
      <c r="K35" s="13"/>
      <c r="L35" s="13"/>
      <c r="M35" s="13"/>
      <c r="N35" s="13"/>
      <c r="O35" s="13"/>
      <c r="P35" s="13">
        <f t="shared" si="0"/>
        <v>0.30000000000000004</v>
      </c>
      <c r="Q35" s="53">
        <v>0.1</v>
      </c>
      <c r="R35" s="17">
        <f t="shared" si="2"/>
        <v>0</v>
      </c>
      <c r="S35" s="54">
        <f t="shared" si="1"/>
        <v>0</v>
      </c>
      <c r="T35" s="6"/>
      <c r="U35" s="6"/>
      <c r="V35" s="6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36" x14ac:dyDescent="0.25">
      <c r="A36" s="8">
        <v>20</v>
      </c>
      <c r="B36" s="10" t="s">
        <v>39</v>
      </c>
      <c r="C36" s="9">
        <v>21.366</v>
      </c>
      <c r="D36" s="6">
        <v>0</v>
      </c>
      <c r="E36" s="55">
        <v>0</v>
      </c>
      <c r="F36" s="40" t="s">
        <v>97</v>
      </c>
      <c r="G36" s="17">
        <v>0</v>
      </c>
      <c r="H36" s="29">
        <v>0</v>
      </c>
      <c r="I36" s="13"/>
      <c r="J36" s="13"/>
      <c r="K36" s="13"/>
      <c r="L36" s="13"/>
      <c r="M36" s="13"/>
      <c r="N36" s="13"/>
      <c r="O36" s="13"/>
      <c r="P36" s="13">
        <f t="shared" si="0"/>
        <v>0</v>
      </c>
      <c r="Q36" s="53">
        <v>0.1</v>
      </c>
      <c r="R36" s="17">
        <f t="shared" si="2"/>
        <v>0</v>
      </c>
      <c r="S36" s="54">
        <f t="shared" si="1"/>
        <v>0</v>
      </c>
      <c r="T36" s="6"/>
      <c r="U36" s="6"/>
      <c r="V36" s="6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60" x14ac:dyDescent="0.25">
      <c r="A37" s="8">
        <v>21</v>
      </c>
      <c r="B37" s="10" t="s">
        <v>40</v>
      </c>
      <c r="C37" s="9">
        <v>37.362000000000002</v>
      </c>
      <c r="D37" s="6" t="s">
        <v>77</v>
      </c>
      <c r="E37" s="55">
        <v>7</v>
      </c>
      <c r="F37" s="40" t="s">
        <v>97</v>
      </c>
      <c r="G37" s="17">
        <v>0</v>
      </c>
      <c r="H37" s="29">
        <v>0</v>
      </c>
      <c r="I37" s="13"/>
      <c r="J37" s="13"/>
      <c r="K37" s="13"/>
      <c r="L37" s="13"/>
      <c r="M37" s="13"/>
      <c r="N37" s="13"/>
      <c r="O37" s="13"/>
      <c r="P37" s="13">
        <f t="shared" si="0"/>
        <v>0.70000000000000007</v>
      </c>
      <c r="Q37" s="53">
        <v>0.1</v>
      </c>
      <c r="R37" s="17">
        <f t="shared" si="2"/>
        <v>0</v>
      </c>
      <c r="S37" s="54">
        <f t="shared" si="1"/>
        <v>0</v>
      </c>
      <c r="T37" s="6"/>
      <c r="U37" s="6"/>
      <c r="V37" s="6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48" x14ac:dyDescent="0.25">
      <c r="A38" s="8">
        <v>22</v>
      </c>
      <c r="B38" s="10" t="s">
        <v>41</v>
      </c>
      <c r="C38" s="9">
        <v>49.816000000000003</v>
      </c>
      <c r="D38" s="6">
        <v>0</v>
      </c>
      <c r="E38" s="55">
        <v>0</v>
      </c>
      <c r="F38" s="40" t="s">
        <v>97</v>
      </c>
      <c r="G38" s="17">
        <v>0</v>
      </c>
      <c r="H38" s="29">
        <v>0</v>
      </c>
      <c r="I38" s="13"/>
      <c r="J38" s="13"/>
      <c r="K38" s="13"/>
      <c r="L38" s="13"/>
      <c r="M38" s="13"/>
      <c r="N38" s="13"/>
      <c r="O38" s="13"/>
      <c r="P38" s="13">
        <f t="shared" si="0"/>
        <v>0</v>
      </c>
      <c r="Q38" s="53">
        <v>0.1</v>
      </c>
      <c r="R38" s="17">
        <f t="shared" si="2"/>
        <v>0</v>
      </c>
      <c r="S38" s="54">
        <f t="shared" si="1"/>
        <v>0</v>
      </c>
      <c r="T38" s="6"/>
      <c r="U38" s="6"/>
      <c r="V38" s="6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60" x14ac:dyDescent="0.25">
      <c r="A39" s="8">
        <v>23</v>
      </c>
      <c r="B39" s="10" t="s">
        <v>42</v>
      </c>
      <c r="C39" s="9">
        <v>23.972000000000001</v>
      </c>
      <c r="D39" s="6">
        <v>2</v>
      </c>
      <c r="E39" s="55">
        <v>3</v>
      </c>
      <c r="F39" s="40" t="s">
        <v>97</v>
      </c>
      <c r="G39" s="17">
        <v>0</v>
      </c>
      <c r="H39" s="29">
        <v>0</v>
      </c>
      <c r="I39" s="13"/>
      <c r="J39" s="13"/>
      <c r="K39" s="13"/>
      <c r="L39" s="13"/>
      <c r="M39" s="13"/>
      <c r="N39" s="13"/>
      <c r="O39" s="13"/>
      <c r="P39" s="13">
        <f>E39*Q39</f>
        <v>0.30000000000000004</v>
      </c>
      <c r="Q39" s="53">
        <v>0.1</v>
      </c>
      <c r="R39" s="17">
        <f t="shared" si="2"/>
        <v>0</v>
      </c>
      <c r="S39" s="54">
        <f>IF(E39&gt;0,R39/E39,0)</f>
        <v>0</v>
      </c>
      <c r="T39" s="6"/>
      <c r="U39" s="6"/>
      <c r="V39" s="6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48" x14ac:dyDescent="0.25">
      <c r="A40" s="8">
        <v>24</v>
      </c>
      <c r="B40" s="10" t="s">
        <v>43</v>
      </c>
      <c r="C40" s="9">
        <v>31.5</v>
      </c>
      <c r="D40" s="6">
        <v>0</v>
      </c>
      <c r="E40" s="55">
        <v>0</v>
      </c>
      <c r="F40" s="40" t="s">
        <v>97</v>
      </c>
      <c r="G40" s="17">
        <v>0</v>
      </c>
      <c r="H40" s="29">
        <v>0</v>
      </c>
      <c r="I40" s="13"/>
      <c r="J40" s="13"/>
      <c r="K40" s="13"/>
      <c r="L40" s="13"/>
      <c r="M40" s="13"/>
      <c r="N40" s="13"/>
      <c r="O40" s="13"/>
      <c r="P40" s="13">
        <f>E40*Q40</f>
        <v>0</v>
      </c>
      <c r="Q40" s="53">
        <v>0.1</v>
      </c>
      <c r="R40" s="17">
        <f t="shared" si="2"/>
        <v>0</v>
      </c>
      <c r="S40" s="54">
        <f>IF(E40&gt;0,R40/E40,0)</f>
        <v>0</v>
      </c>
      <c r="T40" s="6"/>
      <c r="U40" s="6"/>
      <c r="V40" s="6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48" x14ac:dyDescent="0.25">
      <c r="A41" s="8">
        <v>25</v>
      </c>
      <c r="B41" s="10" t="s">
        <v>44</v>
      </c>
      <c r="C41" s="9">
        <v>38.970999999999997</v>
      </c>
      <c r="D41" s="6">
        <v>0</v>
      </c>
      <c r="E41" s="55">
        <v>11</v>
      </c>
      <c r="F41" s="40" t="s">
        <v>97</v>
      </c>
      <c r="G41" s="17">
        <v>0</v>
      </c>
      <c r="H41" s="29">
        <v>0</v>
      </c>
      <c r="I41" s="13"/>
      <c r="J41" s="13"/>
      <c r="K41" s="13"/>
      <c r="L41" s="13"/>
      <c r="M41" s="13"/>
      <c r="N41" s="13"/>
      <c r="O41" s="13"/>
      <c r="P41" s="13">
        <f t="shared" si="0"/>
        <v>1.1000000000000001</v>
      </c>
      <c r="Q41" s="53">
        <v>0.1</v>
      </c>
      <c r="R41" s="17">
        <f t="shared" si="2"/>
        <v>1</v>
      </c>
      <c r="S41" s="54">
        <f t="shared" si="1"/>
        <v>9.0909090909090912E-2</v>
      </c>
      <c r="T41" s="6"/>
      <c r="U41" s="6"/>
      <c r="V41" s="6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60" x14ac:dyDescent="0.25">
      <c r="A42" s="8">
        <v>26</v>
      </c>
      <c r="B42" s="26" t="s">
        <v>45</v>
      </c>
      <c r="C42" s="9">
        <v>59.8</v>
      </c>
      <c r="D42" s="6">
        <v>21</v>
      </c>
      <c r="E42" s="55">
        <v>7</v>
      </c>
      <c r="F42" s="40" t="s">
        <v>97</v>
      </c>
      <c r="G42" s="17">
        <v>2</v>
      </c>
      <c r="H42" s="29">
        <v>9.5238095238095237</v>
      </c>
      <c r="I42" s="13"/>
      <c r="J42" s="13"/>
      <c r="K42" s="13"/>
      <c r="L42" s="13">
        <v>0</v>
      </c>
      <c r="M42" s="13">
        <v>0</v>
      </c>
      <c r="N42" s="13">
        <v>0</v>
      </c>
      <c r="O42" s="13">
        <v>0</v>
      </c>
      <c r="P42" s="13">
        <f t="shared" si="0"/>
        <v>0.70000000000000007</v>
      </c>
      <c r="Q42" s="53">
        <v>0.1</v>
      </c>
      <c r="R42" s="17">
        <f t="shared" si="2"/>
        <v>0</v>
      </c>
      <c r="S42" s="54">
        <f t="shared" si="1"/>
        <v>0</v>
      </c>
      <c r="T42" s="6"/>
      <c r="U42" s="6"/>
      <c r="V42" s="6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60" x14ac:dyDescent="0.25">
      <c r="A43" s="8">
        <v>27</v>
      </c>
      <c r="B43" s="10" t="s">
        <v>46</v>
      </c>
      <c r="C43" s="9">
        <v>28.702000000000002</v>
      </c>
      <c r="D43" s="6">
        <v>0</v>
      </c>
      <c r="E43" s="55">
        <v>0</v>
      </c>
      <c r="F43" s="40" t="s">
        <v>97</v>
      </c>
      <c r="G43" s="17">
        <v>0</v>
      </c>
      <c r="H43" s="29">
        <v>0</v>
      </c>
      <c r="I43" s="13"/>
      <c r="J43" s="13"/>
      <c r="K43" s="13"/>
      <c r="L43" s="13"/>
      <c r="M43" s="13"/>
      <c r="N43" s="13"/>
      <c r="O43" s="13"/>
      <c r="P43" s="13">
        <f t="shared" si="0"/>
        <v>0</v>
      </c>
      <c r="Q43" s="53">
        <v>0.1</v>
      </c>
      <c r="R43" s="17">
        <f t="shared" si="2"/>
        <v>0</v>
      </c>
      <c r="S43" s="54">
        <f t="shared" si="1"/>
        <v>0</v>
      </c>
      <c r="T43" s="6"/>
      <c r="U43" s="6"/>
      <c r="V43" s="6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48" x14ac:dyDescent="0.25">
      <c r="A44" s="8">
        <v>28</v>
      </c>
      <c r="B44" s="10" t="s">
        <v>47</v>
      </c>
      <c r="C44" s="9">
        <v>27.7</v>
      </c>
      <c r="D44" s="6">
        <v>0</v>
      </c>
      <c r="E44" s="55">
        <v>0</v>
      </c>
      <c r="F44" s="40" t="s">
        <v>97</v>
      </c>
      <c r="G44" s="17">
        <v>0</v>
      </c>
      <c r="H44" s="29">
        <v>0</v>
      </c>
      <c r="I44" s="13"/>
      <c r="J44" s="13"/>
      <c r="K44" s="13"/>
      <c r="L44" s="13"/>
      <c r="M44" s="13"/>
      <c r="N44" s="13"/>
      <c r="O44" s="13"/>
      <c r="P44" s="13">
        <f t="shared" si="0"/>
        <v>0</v>
      </c>
      <c r="Q44" s="53">
        <v>0.1</v>
      </c>
      <c r="R44" s="17">
        <f t="shared" si="2"/>
        <v>0</v>
      </c>
      <c r="S44" s="54">
        <f t="shared" si="1"/>
        <v>0</v>
      </c>
      <c r="T44" s="6"/>
      <c r="U44" s="6"/>
      <c r="V44" s="6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s="15" customFormat="1" ht="48" x14ac:dyDescent="0.25">
      <c r="A45" s="8">
        <v>29</v>
      </c>
      <c r="B45" s="10" t="s">
        <v>48</v>
      </c>
      <c r="C45" s="9">
        <v>41.25</v>
      </c>
      <c r="D45" s="6">
        <v>3</v>
      </c>
      <c r="E45" s="55">
        <v>3</v>
      </c>
      <c r="F45" s="40" t="s">
        <v>97</v>
      </c>
      <c r="G45" s="17">
        <v>0</v>
      </c>
      <c r="H45" s="29">
        <v>0</v>
      </c>
      <c r="I45" s="13"/>
      <c r="J45" s="13"/>
      <c r="K45" s="13"/>
      <c r="L45" s="13"/>
      <c r="M45" s="13"/>
      <c r="N45" s="13"/>
      <c r="O45" s="13"/>
      <c r="P45" s="13">
        <f t="shared" si="0"/>
        <v>0.30000000000000004</v>
      </c>
      <c r="Q45" s="53">
        <v>0.1</v>
      </c>
      <c r="R45" s="17">
        <f t="shared" si="2"/>
        <v>0</v>
      </c>
      <c r="S45" s="54">
        <f t="shared" si="1"/>
        <v>0</v>
      </c>
      <c r="T45" s="6"/>
      <c r="U45" s="6"/>
      <c r="V45" s="6"/>
      <c r="W45" s="14"/>
      <c r="X45" s="7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</row>
    <row r="46" spans="1:51" ht="60" x14ac:dyDescent="0.25">
      <c r="A46" s="8">
        <v>30</v>
      </c>
      <c r="B46" s="10" t="s">
        <v>49</v>
      </c>
      <c r="C46" s="9">
        <v>41.254199999999997</v>
      </c>
      <c r="D46" s="6">
        <v>2</v>
      </c>
      <c r="E46" s="55">
        <v>5</v>
      </c>
      <c r="F46" s="40" t="s">
        <v>97</v>
      </c>
      <c r="G46" s="17">
        <v>0</v>
      </c>
      <c r="H46" s="29">
        <v>0</v>
      </c>
      <c r="I46" s="13"/>
      <c r="J46" s="13"/>
      <c r="K46" s="13"/>
      <c r="L46" s="13"/>
      <c r="M46" s="13"/>
      <c r="N46" s="13"/>
      <c r="O46" s="13"/>
      <c r="P46" s="13">
        <f t="shared" si="0"/>
        <v>0.5</v>
      </c>
      <c r="Q46" s="53">
        <v>0.1</v>
      </c>
      <c r="R46" s="17">
        <f t="shared" si="2"/>
        <v>0</v>
      </c>
      <c r="S46" s="54">
        <f t="shared" si="1"/>
        <v>0</v>
      </c>
      <c r="T46" s="6"/>
      <c r="U46" s="6"/>
      <c r="V46" s="6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60" x14ac:dyDescent="0.25">
      <c r="A47" s="8">
        <v>31</v>
      </c>
      <c r="B47" s="10" t="s">
        <v>50</v>
      </c>
      <c r="C47" s="9">
        <v>45.048999999999999</v>
      </c>
      <c r="D47" s="6">
        <v>2</v>
      </c>
      <c r="E47" s="55">
        <v>3</v>
      </c>
      <c r="F47" s="40" t="s">
        <v>97</v>
      </c>
      <c r="G47" s="17">
        <v>0</v>
      </c>
      <c r="H47" s="29">
        <v>0</v>
      </c>
      <c r="I47" s="13"/>
      <c r="J47" s="13"/>
      <c r="K47" s="13"/>
      <c r="L47" s="13"/>
      <c r="M47" s="13"/>
      <c r="N47" s="13"/>
      <c r="O47" s="13"/>
      <c r="P47" s="13">
        <f t="shared" si="0"/>
        <v>0.30000000000000004</v>
      </c>
      <c r="Q47" s="53">
        <v>0.1</v>
      </c>
      <c r="R47" s="17">
        <f t="shared" si="2"/>
        <v>0</v>
      </c>
      <c r="S47" s="54">
        <f t="shared" si="1"/>
        <v>0</v>
      </c>
      <c r="T47" s="6"/>
      <c r="U47" s="6"/>
      <c r="V47" s="6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56.25" customHeight="1" x14ac:dyDescent="0.25">
      <c r="A48" s="8">
        <v>32</v>
      </c>
      <c r="B48" s="10" t="s">
        <v>51</v>
      </c>
      <c r="C48" s="9">
        <v>38.18</v>
      </c>
      <c r="D48" s="6">
        <v>0</v>
      </c>
      <c r="E48" s="55">
        <v>1</v>
      </c>
      <c r="F48" s="40" t="s">
        <v>97</v>
      </c>
      <c r="G48" s="17">
        <v>0</v>
      </c>
      <c r="H48" s="29">
        <v>0</v>
      </c>
      <c r="I48" s="13"/>
      <c r="J48" s="13"/>
      <c r="K48" s="13"/>
      <c r="L48" s="13"/>
      <c r="M48" s="13"/>
      <c r="N48" s="13"/>
      <c r="O48" s="13"/>
      <c r="P48" s="13">
        <f t="shared" si="0"/>
        <v>0.1</v>
      </c>
      <c r="Q48" s="53">
        <v>0.1</v>
      </c>
      <c r="R48" s="17">
        <f t="shared" si="2"/>
        <v>0</v>
      </c>
      <c r="S48" s="54">
        <f t="shared" si="1"/>
        <v>0</v>
      </c>
      <c r="T48" s="6"/>
      <c r="U48" s="6"/>
      <c r="V48" s="6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48" x14ac:dyDescent="0.25">
      <c r="A49" s="8">
        <v>33</v>
      </c>
      <c r="B49" s="10" t="s">
        <v>68</v>
      </c>
      <c r="C49" s="9">
        <v>22.2</v>
      </c>
      <c r="D49" s="6">
        <v>1</v>
      </c>
      <c r="E49" s="55">
        <v>2</v>
      </c>
      <c r="F49" s="40" t="s">
        <v>97</v>
      </c>
      <c r="G49" s="17">
        <v>0</v>
      </c>
      <c r="H49" s="29">
        <v>0</v>
      </c>
      <c r="I49" s="13"/>
      <c r="J49" s="13"/>
      <c r="K49" s="13"/>
      <c r="L49" s="13"/>
      <c r="M49" s="13"/>
      <c r="N49" s="13"/>
      <c r="O49" s="13"/>
      <c r="P49" s="13">
        <f t="shared" si="0"/>
        <v>0.2</v>
      </c>
      <c r="Q49" s="53">
        <v>0.1</v>
      </c>
      <c r="R49" s="17">
        <f t="shared" si="2"/>
        <v>0</v>
      </c>
      <c r="S49" s="54">
        <f t="shared" si="1"/>
        <v>0</v>
      </c>
      <c r="T49" s="6"/>
      <c r="U49" s="6"/>
      <c r="V49" s="6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36" x14ac:dyDescent="0.25">
      <c r="A50" s="8">
        <v>34</v>
      </c>
      <c r="B50" s="10" t="s">
        <v>52</v>
      </c>
      <c r="C50" s="9">
        <v>449.37060000000002</v>
      </c>
      <c r="D50" s="6">
        <v>31</v>
      </c>
      <c r="E50" s="55">
        <v>49</v>
      </c>
      <c r="F50" s="40" t="s">
        <v>97</v>
      </c>
      <c r="G50" s="17">
        <v>3</v>
      </c>
      <c r="H50" s="29">
        <v>9.67741935483871</v>
      </c>
      <c r="I50" s="13"/>
      <c r="J50" s="13"/>
      <c r="K50" s="13"/>
      <c r="L50" s="13">
        <v>3</v>
      </c>
      <c r="M50" s="13">
        <v>0</v>
      </c>
      <c r="N50" s="13">
        <v>0</v>
      </c>
      <c r="O50" s="13">
        <v>0</v>
      </c>
      <c r="P50" s="13">
        <f t="shared" si="0"/>
        <v>4.9000000000000004</v>
      </c>
      <c r="Q50" s="53">
        <v>0.1</v>
      </c>
      <c r="R50" s="17">
        <f t="shared" si="2"/>
        <v>4</v>
      </c>
      <c r="S50" s="54">
        <f t="shared" si="1"/>
        <v>8.1632653061224483E-2</v>
      </c>
      <c r="T50" s="6"/>
      <c r="U50" s="6"/>
      <c r="V50" s="6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36.75" x14ac:dyDescent="0.25">
      <c r="A51" s="8">
        <v>35</v>
      </c>
      <c r="B51" s="11" t="s">
        <v>53</v>
      </c>
      <c r="C51" s="9">
        <v>26.11</v>
      </c>
      <c r="D51" s="6">
        <v>3</v>
      </c>
      <c r="E51" s="55">
        <v>7</v>
      </c>
      <c r="F51" s="40" t="s">
        <v>97</v>
      </c>
      <c r="G51" s="17">
        <v>0</v>
      </c>
      <c r="H51" s="29">
        <v>0</v>
      </c>
      <c r="I51" s="13"/>
      <c r="J51" s="13"/>
      <c r="K51" s="13"/>
      <c r="L51" s="13"/>
      <c r="M51" s="13"/>
      <c r="N51" s="13"/>
      <c r="O51" s="13"/>
      <c r="P51" s="13">
        <f t="shared" si="0"/>
        <v>0.70000000000000007</v>
      </c>
      <c r="Q51" s="53">
        <v>0.1</v>
      </c>
      <c r="R51" s="17">
        <f t="shared" si="2"/>
        <v>0</v>
      </c>
      <c r="S51" s="54">
        <f t="shared" si="1"/>
        <v>0</v>
      </c>
      <c r="T51" s="6"/>
      <c r="U51" s="6"/>
      <c r="V51" s="6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36.75" x14ac:dyDescent="0.25">
      <c r="A52" s="8">
        <v>36</v>
      </c>
      <c r="B52" s="11" t="s">
        <v>54</v>
      </c>
      <c r="C52" s="9">
        <v>18.93</v>
      </c>
      <c r="D52" s="6">
        <v>0</v>
      </c>
      <c r="E52" s="55">
        <v>0</v>
      </c>
      <c r="F52" s="40" t="s">
        <v>97</v>
      </c>
      <c r="G52" s="17">
        <v>0</v>
      </c>
      <c r="H52" s="29">
        <v>0</v>
      </c>
      <c r="I52" s="13"/>
      <c r="J52" s="13"/>
      <c r="K52" s="13"/>
      <c r="L52" s="13"/>
      <c r="M52" s="13"/>
      <c r="N52" s="13"/>
      <c r="O52" s="13"/>
      <c r="P52" s="13">
        <f t="shared" si="0"/>
        <v>0</v>
      </c>
      <c r="Q52" s="53">
        <v>0.1</v>
      </c>
      <c r="R52" s="17">
        <f t="shared" si="2"/>
        <v>0</v>
      </c>
      <c r="S52" s="54">
        <f t="shared" si="1"/>
        <v>0</v>
      </c>
      <c r="T52" s="6"/>
      <c r="U52" s="6"/>
      <c r="V52" s="6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36.75" x14ac:dyDescent="0.25">
      <c r="A53" s="8">
        <v>37</v>
      </c>
      <c r="B53" s="11" t="s">
        <v>55</v>
      </c>
      <c r="C53" s="9">
        <v>21.9</v>
      </c>
      <c r="D53" s="9">
        <v>0</v>
      </c>
      <c r="E53" s="38">
        <v>0</v>
      </c>
      <c r="F53" s="40" t="s">
        <v>97</v>
      </c>
      <c r="G53" s="17">
        <v>0</v>
      </c>
      <c r="H53" s="29">
        <v>0</v>
      </c>
      <c r="I53" s="13"/>
      <c r="J53" s="13"/>
      <c r="K53" s="13"/>
      <c r="L53" s="13"/>
      <c r="M53" s="13"/>
      <c r="N53" s="13"/>
      <c r="O53" s="13"/>
      <c r="P53" s="13">
        <f t="shared" si="0"/>
        <v>0</v>
      </c>
      <c r="Q53" s="53">
        <v>0.1</v>
      </c>
      <c r="R53" s="17">
        <f t="shared" si="2"/>
        <v>0</v>
      </c>
      <c r="S53" s="54">
        <f t="shared" si="1"/>
        <v>0</v>
      </c>
      <c r="T53" s="6"/>
      <c r="U53" s="6"/>
      <c r="V53" s="6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25.5" x14ac:dyDescent="0.25">
      <c r="A54" s="8">
        <v>38</v>
      </c>
      <c r="B54" s="11" t="s">
        <v>56</v>
      </c>
      <c r="C54" s="9">
        <v>8.4</v>
      </c>
      <c r="D54" s="9">
        <v>0</v>
      </c>
      <c r="E54" s="38">
        <v>0</v>
      </c>
      <c r="F54" s="40" t="s">
        <v>97</v>
      </c>
      <c r="G54" s="17">
        <v>0</v>
      </c>
      <c r="H54" s="29">
        <v>0</v>
      </c>
      <c r="I54" s="13"/>
      <c r="J54" s="13"/>
      <c r="K54" s="13"/>
      <c r="L54" s="13"/>
      <c r="M54" s="13"/>
      <c r="N54" s="13"/>
      <c r="O54" s="13"/>
      <c r="P54" s="13">
        <f t="shared" si="0"/>
        <v>0</v>
      </c>
      <c r="Q54" s="53">
        <v>0.1</v>
      </c>
      <c r="R54" s="17">
        <f t="shared" si="2"/>
        <v>0</v>
      </c>
      <c r="S54" s="54">
        <f t="shared" si="1"/>
        <v>0</v>
      </c>
      <c r="T54" s="6"/>
      <c r="U54" s="6"/>
      <c r="V54" s="6"/>
    </row>
    <row r="55" spans="1:51" ht="25.5" x14ac:dyDescent="0.25">
      <c r="A55" s="8">
        <v>39</v>
      </c>
      <c r="B55" s="11" t="s">
        <v>73</v>
      </c>
      <c r="C55" s="9">
        <v>5.62</v>
      </c>
      <c r="D55" s="9">
        <v>0</v>
      </c>
      <c r="E55" s="38">
        <v>11</v>
      </c>
      <c r="F55" s="40" t="s">
        <v>97</v>
      </c>
      <c r="G55" s="17">
        <v>0</v>
      </c>
      <c r="H55" s="29">
        <v>0</v>
      </c>
      <c r="I55" s="13"/>
      <c r="J55" s="13"/>
      <c r="K55" s="13"/>
      <c r="L55" s="13"/>
      <c r="M55" s="13"/>
      <c r="N55" s="13"/>
      <c r="O55" s="13"/>
      <c r="P55" s="13">
        <v>0</v>
      </c>
      <c r="Q55" s="53">
        <v>0.1</v>
      </c>
      <c r="R55" s="17">
        <f t="shared" si="2"/>
        <v>0</v>
      </c>
      <c r="S55" s="54">
        <f t="shared" si="1"/>
        <v>0</v>
      </c>
      <c r="T55" s="6"/>
      <c r="U55" s="6"/>
      <c r="V55" s="6"/>
    </row>
    <row r="56" spans="1:51" ht="36.75" x14ac:dyDescent="0.25">
      <c r="A56" s="8">
        <v>40</v>
      </c>
      <c r="B56" s="11" t="s">
        <v>74</v>
      </c>
      <c r="C56" s="9">
        <v>22.54</v>
      </c>
      <c r="D56" s="9">
        <v>5</v>
      </c>
      <c r="E56" s="58">
        <v>11</v>
      </c>
      <c r="F56" s="40" t="s">
        <v>97</v>
      </c>
      <c r="G56" s="17">
        <v>0</v>
      </c>
      <c r="H56" s="29">
        <v>0</v>
      </c>
      <c r="I56" s="13"/>
      <c r="J56" s="13"/>
      <c r="K56" s="13"/>
      <c r="L56" s="13"/>
      <c r="M56" s="13"/>
      <c r="N56" s="13"/>
      <c r="O56" s="13"/>
      <c r="P56" s="13">
        <f t="shared" si="0"/>
        <v>1.1000000000000001</v>
      </c>
      <c r="Q56" s="53">
        <v>0.1</v>
      </c>
      <c r="R56" s="17">
        <f t="shared" si="2"/>
        <v>1</v>
      </c>
      <c r="S56" s="54">
        <f t="shared" si="1"/>
        <v>9.0909090909090912E-2</v>
      </c>
      <c r="T56" s="6"/>
      <c r="U56" s="6"/>
      <c r="V56" s="6"/>
    </row>
    <row r="57" spans="1:51" ht="48.75" x14ac:dyDescent="0.25">
      <c r="A57" s="8">
        <v>41</v>
      </c>
      <c r="B57" s="11" t="s">
        <v>98</v>
      </c>
      <c r="C57" s="9">
        <f>SUM(C58:C89)</f>
        <v>512.99700000000007</v>
      </c>
      <c r="D57" s="9">
        <v>35</v>
      </c>
      <c r="E57" s="38">
        <f>SUM(E58:E89)</f>
        <v>11</v>
      </c>
      <c r="F57" s="40" t="s">
        <v>97</v>
      </c>
      <c r="G57" s="17">
        <v>3</v>
      </c>
      <c r="H57" s="29">
        <v>8.5714285714285712</v>
      </c>
      <c r="I57" s="13"/>
      <c r="J57" s="13"/>
      <c r="K57" s="13"/>
      <c r="L57" s="13">
        <v>0</v>
      </c>
      <c r="M57" s="13">
        <v>0</v>
      </c>
      <c r="N57" s="13">
        <v>0</v>
      </c>
      <c r="O57" s="13">
        <v>0</v>
      </c>
      <c r="P57" s="53" t="s">
        <v>59</v>
      </c>
      <c r="Q57" s="53" t="s">
        <v>59</v>
      </c>
      <c r="R57" s="17" t="s">
        <v>59</v>
      </c>
      <c r="S57" s="54" t="s">
        <v>59</v>
      </c>
      <c r="T57" s="6"/>
      <c r="U57" s="6"/>
      <c r="V57" s="6"/>
      <c r="W57" s="6">
        <f>SUM(W58:W89)</f>
        <v>0</v>
      </c>
    </row>
    <row r="58" spans="1:51" ht="36.75" x14ac:dyDescent="0.25">
      <c r="A58" s="8" t="s">
        <v>99</v>
      </c>
      <c r="B58" s="11" t="s">
        <v>142</v>
      </c>
      <c r="C58" s="9">
        <v>10.199999999999999</v>
      </c>
      <c r="D58" s="9"/>
      <c r="E58" s="38">
        <v>1</v>
      </c>
      <c r="F58" s="40" t="s">
        <v>97</v>
      </c>
      <c r="G58" s="13"/>
      <c r="H58" s="13"/>
      <c r="I58" s="13"/>
      <c r="J58" s="13"/>
      <c r="K58" s="13"/>
      <c r="L58" s="13"/>
      <c r="M58" s="13"/>
      <c r="N58" s="13"/>
      <c r="O58" s="13"/>
      <c r="P58" s="13">
        <f>E58*Q58</f>
        <v>0.1</v>
      </c>
      <c r="Q58" s="53">
        <v>0.1</v>
      </c>
      <c r="R58" s="17">
        <f t="shared" ref="R58:R89" si="3">ROUNDDOWN(P58,0)</f>
        <v>0</v>
      </c>
      <c r="S58" s="54">
        <f>IF(E58&gt;0,R58/E58,0)</f>
        <v>0</v>
      </c>
      <c r="T58" s="6"/>
      <c r="U58" s="6"/>
      <c r="V58" s="6"/>
      <c r="W58" s="27"/>
    </row>
    <row r="59" spans="1:51" ht="36.75" x14ac:dyDescent="0.25">
      <c r="A59" s="8" t="s">
        <v>100</v>
      </c>
      <c r="B59" s="11" t="s">
        <v>143</v>
      </c>
      <c r="C59" s="9">
        <v>19.79</v>
      </c>
      <c r="D59" s="9"/>
      <c r="E59" s="38">
        <v>0</v>
      </c>
      <c r="F59" s="40" t="s">
        <v>97</v>
      </c>
      <c r="G59" s="13"/>
      <c r="H59" s="13"/>
      <c r="I59" s="13"/>
      <c r="J59" s="13"/>
      <c r="K59" s="13"/>
      <c r="L59" s="13"/>
      <c r="M59" s="13"/>
      <c r="N59" s="13"/>
      <c r="O59" s="13"/>
      <c r="P59" s="13">
        <f t="shared" ref="P59:P89" si="4">E59*Q59</f>
        <v>0</v>
      </c>
      <c r="Q59" s="53">
        <v>0.1</v>
      </c>
      <c r="R59" s="17">
        <f t="shared" si="3"/>
        <v>0</v>
      </c>
      <c r="S59" s="54">
        <f>IF(E59&gt;0,R59/E59,0)</f>
        <v>0</v>
      </c>
      <c r="T59" s="6"/>
      <c r="U59" s="6"/>
      <c r="V59" s="6"/>
      <c r="W59" s="27"/>
    </row>
    <row r="60" spans="1:51" ht="36.75" x14ac:dyDescent="0.25">
      <c r="A60" s="8" t="s">
        <v>101</v>
      </c>
      <c r="B60" s="11" t="s">
        <v>144</v>
      </c>
      <c r="C60" s="9">
        <v>16.43</v>
      </c>
      <c r="D60" s="9"/>
      <c r="E60" s="38">
        <v>0</v>
      </c>
      <c r="F60" s="40" t="s">
        <v>97</v>
      </c>
      <c r="G60" s="13"/>
      <c r="H60" s="13"/>
      <c r="I60" s="13"/>
      <c r="J60" s="13"/>
      <c r="K60" s="13"/>
      <c r="L60" s="13"/>
      <c r="M60" s="13"/>
      <c r="N60" s="13"/>
      <c r="O60" s="13"/>
      <c r="P60" s="13">
        <f t="shared" si="4"/>
        <v>0</v>
      </c>
      <c r="Q60" s="53">
        <v>0.1</v>
      </c>
      <c r="R60" s="17">
        <f t="shared" si="3"/>
        <v>0</v>
      </c>
      <c r="S60" s="54">
        <f t="shared" ref="S60:S89" si="5">IF(E60&gt;0,R60/E60,0)</f>
        <v>0</v>
      </c>
      <c r="T60" s="6"/>
      <c r="U60" s="6"/>
      <c r="V60" s="6"/>
      <c r="W60" s="27"/>
    </row>
    <row r="61" spans="1:51" ht="36.75" x14ac:dyDescent="0.25">
      <c r="A61" s="8" t="s">
        <v>102</v>
      </c>
      <c r="B61" s="11" t="s">
        <v>134</v>
      </c>
      <c r="C61" s="9">
        <v>9.1539999999999999</v>
      </c>
      <c r="D61" s="9"/>
      <c r="E61" s="38">
        <v>1</v>
      </c>
      <c r="F61" s="40" t="s">
        <v>97</v>
      </c>
      <c r="G61" s="13"/>
      <c r="H61" s="13"/>
      <c r="I61" s="13"/>
      <c r="J61" s="13"/>
      <c r="K61" s="13"/>
      <c r="L61" s="13"/>
      <c r="M61" s="13"/>
      <c r="N61" s="13"/>
      <c r="O61" s="13"/>
      <c r="P61" s="13">
        <f t="shared" si="4"/>
        <v>0.1</v>
      </c>
      <c r="Q61" s="53">
        <v>0.1</v>
      </c>
      <c r="R61" s="17">
        <f t="shared" si="3"/>
        <v>0</v>
      </c>
      <c r="S61" s="54">
        <f t="shared" si="5"/>
        <v>0</v>
      </c>
      <c r="T61" s="6"/>
      <c r="U61" s="6"/>
      <c r="V61" s="6"/>
      <c r="W61" s="27"/>
    </row>
    <row r="62" spans="1:51" ht="36.75" x14ac:dyDescent="0.25">
      <c r="A62" s="8" t="s">
        <v>103</v>
      </c>
      <c r="B62" s="11" t="s">
        <v>135</v>
      </c>
      <c r="C62" s="9">
        <v>35.76</v>
      </c>
      <c r="D62" s="9"/>
      <c r="E62" s="38">
        <v>0</v>
      </c>
      <c r="F62" s="40" t="s">
        <v>97</v>
      </c>
      <c r="G62" s="13"/>
      <c r="H62" s="13"/>
      <c r="I62" s="13"/>
      <c r="J62" s="13"/>
      <c r="K62" s="13"/>
      <c r="L62" s="13"/>
      <c r="M62" s="13"/>
      <c r="N62" s="13"/>
      <c r="O62" s="13"/>
      <c r="P62" s="13">
        <f t="shared" si="4"/>
        <v>0</v>
      </c>
      <c r="Q62" s="53">
        <v>0.1</v>
      </c>
      <c r="R62" s="17">
        <f t="shared" si="3"/>
        <v>0</v>
      </c>
      <c r="S62" s="54">
        <f t="shared" si="5"/>
        <v>0</v>
      </c>
      <c r="T62" s="6"/>
      <c r="U62" s="6"/>
      <c r="V62" s="6"/>
      <c r="W62" s="27"/>
    </row>
    <row r="63" spans="1:51" ht="25.5" x14ac:dyDescent="0.25">
      <c r="A63" s="8" t="s">
        <v>104</v>
      </c>
      <c r="B63" s="11" t="s">
        <v>145</v>
      </c>
      <c r="C63" s="9">
        <v>11.74</v>
      </c>
      <c r="D63" s="9"/>
      <c r="E63" s="38">
        <v>0</v>
      </c>
      <c r="F63" s="40" t="s">
        <v>97</v>
      </c>
      <c r="G63" s="13"/>
      <c r="H63" s="13"/>
      <c r="I63" s="13"/>
      <c r="J63" s="13"/>
      <c r="K63" s="13"/>
      <c r="L63" s="13"/>
      <c r="M63" s="13"/>
      <c r="N63" s="13"/>
      <c r="O63" s="13"/>
      <c r="P63" s="13">
        <f t="shared" si="4"/>
        <v>0</v>
      </c>
      <c r="Q63" s="53">
        <v>0.1</v>
      </c>
      <c r="R63" s="17">
        <f t="shared" si="3"/>
        <v>0</v>
      </c>
      <c r="S63" s="54">
        <f t="shared" si="5"/>
        <v>0</v>
      </c>
      <c r="T63" s="6"/>
      <c r="U63" s="6"/>
      <c r="V63" s="6"/>
      <c r="W63" s="27"/>
    </row>
    <row r="64" spans="1:51" ht="25.5" x14ac:dyDescent="0.25">
      <c r="A64" s="8" t="s">
        <v>105</v>
      </c>
      <c r="B64" s="11" t="s">
        <v>141</v>
      </c>
      <c r="C64" s="9">
        <v>9.3520000000000003</v>
      </c>
      <c r="D64" s="9"/>
      <c r="E64" s="38">
        <v>0</v>
      </c>
      <c r="F64" s="40" t="s">
        <v>97</v>
      </c>
      <c r="G64" s="13"/>
      <c r="H64" s="13"/>
      <c r="I64" s="13"/>
      <c r="J64" s="13"/>
      <c r="K64" s="13"/>
      <c r="L64" s="13"/>
      <c r="M64" s="13"/>
      <c r="N64" s="13"/>
      <c r="O64" s="13"/>
      <c r="P64" s="13">
        <f t="shared" si="4"/>
        <v>0</v>
      </c>
      <c r="Q64" s="53">
        <v>0.1</v>
      </c>
      <c r="R64" s="17">
        <f t="shared" si="3"/>
        <v>0</v>
      </c>
      <c r="S64" s="54">
        <f t="shared" si="5"/>
        <v>0</v>
      </c>
      <c r="T64" s="6"/>
      <c r="U64" s="6"/>
      <c r="V64" s="6"/>
      <c r="W64" s="27"/>
    </row>
    <row r="65" spans="1:23" ht="36.75" x14ac:dyDescent="0.25">
      <c r="A65" s="8" t="s">
        <v>106</v>
      </c>
      <c r="B65" s="11" t="s">
        <v>146</v>
      </c>
      <c r="C65" s="9">
        <v>14.38</v>
      </c>
      <c r="D65" s="9"/>
      <c r="E65" s="38">
        <v>0</v>
      </c>
      <c r="F65" s="40" t="s">
        <v>97</v>
      </c>
      <c r="G65" s="13"/>
      <c r="H65" s="13"/>
      <c r="I65" s="13"/>
      <c r="J65" s="13"/>
      <c r="K65" s="13"/>
      <c r="L65" s="13"/>
      <c r="M65" s="13"/>
      <c r="N65" s="13"/>
      <c r="O65" s="13"/>
      <c r="P65" s="13">
        <f t="shared" si="4"/>
        <v>0</v>
      </c>
      <c r="Q65" s="53">
        <v>0.1</v>
      </c>
      <c r="R65" s="17">
        <f t="shared" si="3"/>
        <v>0</v>
      </c>
      <c r="S65" s="54">
        <f t="shared" si="5"/>
        <v>0</v>
      </c>
      <c r="T65" s="6"/>
      <c r="U65" s="6"/>
      <c r="V65" s="6"/>
      <c r="W65" s="27"/>
    </row>
    <row r="66" spans="1:23" ht="36.75" x14ac:dyDescent="0.25">
      <c r="A66" s="8" t="s">
        <v>107</v>
      </c>
      <c r="B66" s="11" t="s">
        <v>147</v>
      </c>
      <c r="C66" s="9">
        <v>7.9720000000000004</v>
      </c>
      <c r="D66" s="9"/>
      <c r="E66" s="38">
        <v>0</v>
      </c>
      <c r="F66" s="40" t="s">
        <v>97</v>
      </c>
      <c r="G66" s="13"/>
      <c r="H66" s="13"/>
      <c r="I66" s="13"/>
      <c r="J66" s="13"/>
      <c r="K66" s="13"/>
      <c r="L66" s="13"/>
      <c r="M66" s="13"/>
      <c r="N66" s="13"/>
      <c r="O66" s="13"/>
      <c r="P66" s="13">
        <f t="shared" si="4"/>
        <v>0</v>
      </c>
      <c r="Q66" s="53">
        <v>0.1</v>
      </c>
      <c r="R66" s="17">
        <f t="shared" si="3"/>
        <v>0</v>
      </c>
      <c r="S66" s="54">
        <f t="shared" si="5"/>
        <v>0</v>
      </c>
      <c r="T66" s="6"/>
      <c r="U66" s="6"/>
      <c r="V66" s="6"/>
      <c r="W66" s="27"/>
    </row>
    <row r="67" spans="1:23" ht="36.75" x14ac:dyDescent="0.25">
      <c r="A67" s="8" t="s">
        <v>108</v>
      </c>
      <c r="B67" s="11" t="s">
        <v>136</v>
      </c>
      <c r="C67" s="9">
        <v>7.94</v>
      </c>
      <c r="D67" s="9"/>
      <c r="E67" s="38">
        <v>0</v>
      </c>
      <c r="F67" s="40" t="s">
        <v>97</v>
      </c>
      <c r="G67" s="13"/>
      <c r="H67" s="13"/>
      <c r="I67" s="13"/>
      <c r="J67" s="13"/>
      <c r="K67" s="13"/>
      <c r="L67" s="13"/>
      <c r="M67" s="13"/>
      <c r="N67" s="13"/>
      <c r="O67" s="13"/>
      <c r="P67" s="13">
        <f t="shared" si="4"/>
        <v>0</v>
      </c>
      <c r="Q67" s="53">
        <v>0.1</v>
      </c>
      <c r="R67" s="17">
        <f t="shared" si="3"/>
        <v>0</v>
      </c>
      <c r="S67" s="54">
        <f t="shared" si="5"/>
        <v>0</v>
      </c>
      <c r="T67" s="6"/>
      <c r="U67" s="6"/>
      <c r="V67" s="6"/>
      <c r="W67" s="27"/>
    </row>
    <row r="68" spans="1:23" ht="36.75" x14ac:dyDescent="0.25">
      <c r="A68" s="8" t="s">
        <v>109</v>
      </c>
      <c r="B68" s="11" t="s">
        <v>132</v>
      </c>
      <c r="C68" s="9">
        <v>14.68</v>
      </c>
      <c r="D68" s="9"/>
      <c r="E68" s="38">
        <v>0</v>
      </c>
      <c r="F68" s="40" t="s">
        <v>97</v>
      </c>
      <c r="G68" s="13"/>
      <c r="H68" s="13"/>
      <c r="I68" s="13"/>
      <c r="J68" s="13"/>
      <c r="K68" s="13"/>
      <c r="L68" s="13"/>
      <c r="M68" s="13"/>
      <c r="N68" s="13"/>
      <c r="O68" s="13"/>
      <c r="P68" s="13">
        <f t="shared" si="4"/>
        <v>0</v>
      </c>
      <c r="Q68" s="53">
        <v>0.1</v>
      </c>
      <c r="R68" s="17">
        <f t="shared" si="3"/>
        <v>0</v>
      </c>
      <c r="S68" s="54">
        <f t="shared" si="5"/>
        <v>0</v>
      </c>
      <c r="T68" s="6"/>
      <c r="U68" s="6"/>
      <c r="V68" s="6"/>
      <c r="W68" s="27"/>
    </row>
    <row r="69" spans="1:23" ht="36.75" x14ac:dyDescent="0.25">
      <c r="A69" s="8" t="s">
        <v>110</v>
      </c>
      <c r="B69" s="11" t="s">
        <v>148</v>
      </c>
      <c r="C69" s="9">
        <v>22.72</v>
      </c>
      <c r="D69" s="9"/>
      <c r="E69" s="38">
        <v>1</v>
      </c>
      <c r="F69" s="40" t="s">
        <v>97</v>
      </c>
      <c r="G69" s="13"/>
      <c r="H69" s="13"/>
      <c r="I69" s="13"/>
      <c r="J69" s="13"/>
      <c r="K69" s="13"/>
      <c r="L69" s="13"/>
      <c r="M69" s="13"/>
      <c r="N69" s="13"/>
      <c r="O69" s="13"/>
      <c r="P69" s="13">
        <f t="shared" si="4"/>
        <v>0.1</v>
      </c>
      <c r="Q69" s="53">
        <v>0.1</v>
      </c>
      <c r="R69" s="17">
        <f t="shared" si="3"/>
        <v>0</v>
      </c>
      <c r="S69" s="54">
        <f t="shared" si="5"/>
        <v>0</v>
      </c>
      <c r="T69" s="6"/>
      <c r="U69" s="6"/>
      <c r="V69" s="6"/>
      <c r="W69" s="27"/>
    </row>
    <row r="70" spans="1:23" ht="25.5" x14ac:dyDescent="0.25">
      <c r="A70" s="8" t="s">
        <v>111</v>
      </c>
      <c r="B70" s="11" t="s">
        <v>149</v>
      </c>
      <c r="C70" s="9">
        <v>5.0259999999999998</v>
      </c>
      <c r="D70" s="9"/>
      <c r="E70" s="38">
        <v>0</v>
      </c>
      <c r="F70" s="40" t="s">
        <v>97</v>
      </c>
      <c r="G70" s="13"/>
      <c r="H70" s="13"/>
      <c r="I70" s="13"/>
      <c r="J70" s="13"/>
      <c r="K70" s="13"/>
      <c r="L70" s="13"/>
      <c r="M70" s="13"/>
      <c r="N70" s="13"/>
      <c r="O70" s="13"/>
      <c r="P70" s="13">
        <f t="shared" si="4"/>
        <v>0</v>
      </c>
      <c r="Q70" s="53">
        <v>0.1</v>
      </c>
      <c r="R70" s="17">
        <f t="shared" si="3"/>
        <v>0</v>
      </c>
      <c r="S70" s="54">
        <f t="shared" si="5"/>
        <v>0</v>
      </c>
      <c r="T70" s="6"/>
      <c r="U70" s="6"/>
      <c r="V70" s="6"/>
      <c r="W70" s="27"/>
    </row>
    <row r="71" spans="1:23" ht="36.75" x14ac:dyDescent="0.25">
      <c r="A71" s="8" t="s">
        <v>112</v>
      </c>
      <c r="B71" s="11" t="s">
        <v>150</v>
      </c>
      <c r="C71" s="9">
        <v>12.250999999999999</v>
      </c>
      <c r="D71" s="9"/>
      <c r="E71" s="38">
        <v>0</v>
      </c>
      <c r="F71" s="40" t="s">
        <v>97</v>
      </c>
      <c r="G71" s="13"/>
      <c r="H71" s="13"/>
      <c r="I71" s="13"/>
      <c r="J71" s="13"/>
      <c r="K71" s="13"/>
      <c r="L71" s="13"/>
      <c r="M71" s="13"/>
      <c r="N71" s="13"/>
      <c r="O71" s="13"/>
      <c r="P71" s="13">
        <f t="shared" si="4"/>
        <v>0</v>
      </c>
      <c r="Q71" s="53">
        <v>0.1</v>
      </c>
      <c r="R71" s="17">
        <f t="shared" si="3"/>
        <v>0</v>
      </c>
      <c r="S71" s="54">
        <f t="shared" si="5"/>
        <v>0</v>
      </c>
      <c r="T71" s="6"/>
      <c r="U71" s="6"/>
      <c r="V71" s="6"/>
      <c r="W71" s="27"/>
    </row>
    <row r="72" spans="1:23" ht="36.75" x14ac:dyDescent="0.25">
      <c r="A72" s="8" t="s">
        <v>113</v>
      </c>
      <c r="B72" s="11" t="s">
        <v>139</v>
      </c>
      <c r="C72" s="9">
        <v>18.62</v>
      </c>
      <c r="D72" s="9"/>
      <c r="E72" s="38">
        <v>0</v>
      </c>
      <c r="F72" s="40" t="s">
        <v>97</v>
      </c>
      <c r="G72" s="13"/>
      <c r="H72" s="13"/>
      <c r="I72" s="13"/>
      <c r="J72" s="13"/>
      <c r="K72" s="13"/>
      <c r="L72" s="13"/>
      <c r="M72" s="13"/>
      <c r="N72" s="13"/>
      <c r="O72" s="13"/>
      <c r="P72" s="13">
        <f t="shared" si="4"/>
        <v>0</v>
      </c>
      <c r="Q72" s="53">
        <v>0.1</v>
      </c>
      <c r="R72" s="17">
        <f t="shared" si="3"/>
        <v>0</v>
      </c>
      <c r="S72" s="54">
        <f t="shared" si="5"/>
        <v>0</v>
      </c>
      <c r="T72" s="6"/>
      <c r="U72" s="6"/>
      <c r="V72" s="6"/>
      <c r="W72" s="27"/>
    </row>
    <row r="73" spans="1:23" ht="36.75" x14ac:dyDescent="0.25">
      <c r="A73" s="8" t="s">
        <v>114</v>
      </c>
      <c r="B73" s="11" t="s">
        <v>151</v>
      </c>
      <c r="C73" s="9">
        <v>20.247</v>
      </c>
      <c r="D73" s="9"/>
      <c r="E73" s="38">
        <v>0</v>
      </c>
      <c r="F73" s="40" t="s">
        <v>97</v>
      </c>
      <c r="G73" s="13"/>
      <c r="H73" s="13"/>
      <c r="I73" s="13"/>
      <c r="J73" s="13"/>
      <c r="K73" s="13"/>
      <c r="L73" s="13"/>
      <c r="M73" s="13"/>
      <c r="N73" s="13"/>
      <c r="O73" s="13"/>
      <c r="P73" s="13">
        <f t="shared" si="4"/>
        <v>0</v>
      </c>
      <c r="Q73" s="53">
        <v>0.1</v>
      </c>
      <c r="R73" s="17">
        <f t="shared" si="3"/>
        <v>0</v>
      </c>
      <c r="S73" s="54">
        <f t="shared" si="5"/>
        <v>0</v>
      </c>
      <c r="T73" s="6"/>
      <c r="U73" s="6"/>
      <c r="V73" s="6"/>
      <c r="W73" s="27"/>
    </row>
    <row r="74" spans="1:23" ht="36.75" x14ac:dyDescent="0.25">
      <c r="A74" s="8" t="s">
        <v>115</v>
      </c>
      <c r="B74" s="11" t="s">
        <v>138</v>
      </c>
      <c r="C74" s="9">
        <v>19.492000000000001</v>
      </c>
      <c r="D74" s="9"/>
      <c r="E74" s="38">
        <v>1</v>
      </c>
      <c r="F74" s="40" t="s">
        <v>97</v>
      </c>
      <c r="G74" s="13"/>
      <c r="H74" s="13"/>
      <c r="I74" s="13"/>
      <c r="J74" s="13"/>
      <c r="K74" s="13"/>
      <c r="L74" s="13"/>
      <c r="M74" s="13"/>
      <c r="N74" s="13"/>
      <c r="O74" s="13"/>
      <c r="P74" s="13">
        <f t="shared" si="4"/>
        <v>0.1</v>
      </c>
      <c r="Q74" s="53">
        <v>0.1</v>
      </c>
      <c r="R74" s="17">
        <f t="shared" si="3"/>
        <v>0</v>
      </c>
      <c r="S74" s="54">
        <f t="shared" si="5"/>
        <v>0</v>
      </c>
      <c r="T74" s="6"/>
      <c r="U74" s="6"/>
      <c r="V74" s="6"/>
      <c r="W74" s="27"/>
    </row>
    <row r="75" spans="1:23" ht="36.75" x14ac:dyDescent="0.25">
      <c r="A75" s="8" t="s">
        <v>116</v>
      </c>
      <c r="B75" s="11" t="s">
        <v>152</v>
      </c>
      <c r="C75" s="9">
        <v>10.278</v>
      </c>
      <c r="D75" s="9"/>
      <c r="E75" s="38">
        <v>0</v>
      </c>
      <c r="F75" s="40" t="s">
        <v>97</v>
      </c>
      <c r="G75" s="13"/>
      <c r="H75" s="13"/>
      <c r="I75" s="13"/>
      <c r="J75" s="13"/>
      <c r="K75" s="13"/>
      <c r="L75" s="13"/>
      <c r="M75" s="13"/>
      <c r="N75" s="13"/>
      <c r="O75" s="13"/>
      <c r="P75" s="13">
        <f t="shared" si="4"/>
        <v>0</v>
      </c>
      <c r="Q75" s="53">
        <v>0.1</v>
      </c>
      <c r="R75" s="17">
        <f t="shared" si="3"/>
        <v>0</v>
      </c>
      <c r="S75" s="54">
        <f t="shared" si="5"/>
        <v>0</v>
      </c>
      <c r="T75" s="6"/>
      <c r="U75" s="6"/>
      <c r="V75" s="6"/>
      <c r="W75" s="27"/>
    </row>
    <row r="76" spans="1:23" ht="36.75" x14ac:dyDescent="0.25">
      <c r="A76" s="8" t="s">
        <v>117</v>
      </c>
      <c r="B76" s="11" t="s">
        <v>153</v>
      </c>
      <c r="C76" s="9">
        <v>9.5809999999999995</v>
      </c>
      <c r="D76" s="9"/>
      <c r="E76" s="38">
        <v>0</v>
      </c>
      <c r="F76" s="40" t="s">
        <v>97</v>
      </c>
      <c r="G76" s="13"/>
      <c r="H76" s="13"/>
      <c r="I76" s="13"/>
      <c r="J76" s="13"/>
      <c r="K76" s="13"/>
      <c r="L76" s="13"/>
      <c r="M76" s="13"/>
      <c r="N76" s="13"/>
      <c r="O76" s="13"/>
      <c r="P76" s="13">
        <f t="shared" si="4"/>
        <v>0</v>
      </c>
      <c r="Q76" s="53">
        <v>0.1</v>
      </c>
      <c r="R76" s="17">
        <f t="shared" si="3"/>
        <v>0</v>
      </c>
      <c r="S76" s="54">
        <f t="shared" si="5"/>
        <v>0</v>
      </c>
      <c r="T76" s="6"/>
      <c r="U76" s="6"/>
      <c r="V76" s="6"/>
      <c r="W76" s="27"/>
    </row>
    <row r="77" spans="1:23" ht="36.75" x14ac:dyDescent="0.25">
      <c r="A77" s="8" t="s">
        <v>118</v>
      </c>
      <c r="B77" s="11" t="s">
        <v>131</v>
      </c>
      <c r="C77" s="9">
        <v>20.251000000000001</v>
      </c>
      <c r="D77" s="9"/>
      <c r="E77" s="38">
        <v>0</v>
      </c>
      <c r="F77" s="40" t="s">
        <v>97</v>
      </c>
      <c r="G77" s="13"/>
      <c r="H77" s="13"/>
      <c r="I77" s="13"/>
      <c r="J77" s="13"/>
      <c r="K77" s="13"/>
      <c r="L77" s="13"/>
      <c r="M77" s="13"/>
      <c r="N77" s="13"/>
      <c r="O77" s="13"/>
      <c r="P77" s="13">
        <f t="shared" si="4"/>
        <v>0</v>
      </c>
      <c r="Q77" s="53">
        <v>0.1</v>
      </c>
      <c r="R77" s="17">
        <f t="shared" si="3"/>
        <v>0</v>
      </c>
      <c r="S77" s="54">
        <f t="shared" si="5"/>
        <v>0</v>
      </c>
      <c r="T77" s="6"/>
      <c r="U77" s="6"/>
      <c r="V77" s="6"/>
      <c r="W77" s="27"/>
    </row>
    <row r="78" spans="1:23" ht="36.75" x14ac:dyDescent="0.25">
      <c r="A78" s="8" t="s">
        <v>119</v>
      </c>
      <c r="B78" s="11" t="s">
        <v>154</v>
      </c>
      <c r="C78" s="9">
        <v>12.74</v>
      </c>
      <c r="D78" s="9"/>
      <c r="E78" s="38">
        <v>0</v>
      </c>
      <c r="F78" s="40" t="s">
        <v>97</v>
      </c>
      <c r="G78" s="13"/>
      <c r="H78" s="13"/>
      <c r="I78" s="13"/>
      <c r="J78" s="13"/>
      <c r="K78" s="13"/>
      <c r="L78" s="13"/>
      <c r="M78" s="13"/>
      <c r="N78" s="13"/>
      <c r="O78" s="13"/>
      <c r="P78" s="13">
        <f t="shared" si="4"/>
        <v>0</v>
      </c>
      <c r="Q78" s="53">
        <v>0.1</v>
      </c>
      <c r="R78" s="17">
        <f t="shared" si="3"/>
        <v>0</v>
      </c>
      <c r="S78" s="54">
        <f t="shared" si="5"/>
        <v>0</v>
      </c>
      <c r="T78" s="6"/>
      <c r="U78" s="6"/>
      <c r="V78" s="6"/>
      <c r="W78" s="27"/>
    </row>
    <row r="79" spans="1:23" ht="36.75" x14ac:dyDescent="0.25">
      <c r="A79" s="8" t="s">
        <v>120</v>
      </c>
      <c r="B79" s="11" t="s">
        <v>140</v>
      </c>
      <c r="C79" s="9">
        <v>34.408000000000001</v>
      </c>
      <c r="D79" s="9"/>
      <c r="E79" s="38">
        <v>0</v>
      </c>
      <c r="F79" s="40" t="s">
        <v>97</v>
      </c>
      <c r="G79" s="13"/>
      <c r="H79" s="13"/>
      <c r="I79" s="13"/>
      <c r="J79" s="13"/>
      <c r="K79" s="13"/>
      <c r="L79" s="13"/>
      <c r="M79" s="13"/>
      <c r="N79" s="13"/>
      <c r="O79" s="13"/>
      <c r="P79" s="13">
        <f t="shared" si="4"/>
        <v>0</v>
      </c>
      <c r="Q79" s="53">
        <v>0.1</v>
      </c>
      <c r="R79" s="17">
        <f t="shared" si="3"/>
        <v>0</v>
      </c>
      <c r="S79" s="54">
        <f t="shared" si="5"/>
        <v>0</v>
      </c>
      <c r="T79" s="6"/>
      <c r="U79" s="6"/>
      <c r="V79" s="6"/>
      <c r="W79" s="27"/>
    </row>
    <row r="80" spans="1:23" ht="36.75" x14ac:dyDescent="0.25">
      <c r="A80" s="8" t="s">
        <v>121</v>
      </c>
      <c r="B80" s="11" t="s">
        <v>155</v>
      </c>
      <c r="C80" s="9">
        <v>12.932</v>
      </c>
      <c r="D80" s="9"/>
      <c r="E80" s="38">
        <v>1</v>
      </c>
      <c r="F80" s="40" t="s">
        <v>97</v>
      </c>
      <c r="G80" s="13"/>
      <c r="H80" s="13"/>
      <c r="I80" s="13"/>
      <c r="J80" s="13"/>
      <c r="K80" s="13"/>
      <c r="L80" s="13"/>
      <c r="M80" s="13"/>
      <c r="N80" s="13"/>
      <c r="O80" s="13"/>
      <c r="P80" s="13">
        <f t="shared" si="4"/>
        <v>0.1</v>
      </c>
      <c r="Q80" s="53">
        <v>0.1</v>
      </c>
      <c r="R80" s="17">
        <f t="shared" si="3"/>
        <v>0</v>
      </c>
      <c r="S80" s="54">
        <f t="shared" si="5"/>
        <v>0</v>
      </c>
      <c r="T80" s="6"/>
      <c r="U80" s="6"/>
      <c r="V80" s="6"/>
      <c r="W80" s="27"/>
    </row>
    <row r="81" spans="1:23" ht="36.75" x14ac:dyDescent="0.25">
      <c r="A81" s="8" t="s">
        <v>122</v>
      </c>
      <c r="B81" s="11" t="s">
        <v>133</v>
      </c>
      <c r="C81" s="9">
        <v>4.5469999999999997</v>
      </c>
      <c r="D81" s="9"/>
      <c r="E81" s="38">
        <v>0</v>
      </c>
      <c r="F81" s="40" t="s">
        <v>97</v>
      </c>
      <c r="G81" s="13"/>
      <c r="H81" s="13"/>
      <c r="I81" s="13"/>
      <c r="J81" s="13"/>
      <c r="K81" s="13"/>
      <c r="L81" s="13"/>
      <c r="M81" s="13"/>
      <c r="N81" s="13"/>
      <c r="O81" s="13"/>
      <c r="P81" s="13">
        <f t="shared" si="4"/>
        <v>0</v>
      </c>
      <c r="Q81" s="53">
        <v>0.1</v>
      </c>
      <c r="R81" s="17">
        <f t="shared" si="3"/>
        <v>0</v>
      </c>
      <c r="S81" s="54">
        <f t="shared" si="5"/>
        <v>0</v>
      </c>
      <c r="T81" s="6"/>
      <c r="U81" s="6"/>
      <c r="V81" s="6"/>
      <c r="W81" s="27"/>
    </row>
    <row r="82" spans="1:23" ht="36.75" x14ac:dyDescent="0.25">
      <c r="A82" s="8" t="s">
        <v>123</v>
      </c>
      <c r="B82" s="11" t="s">
        <v>156</v>
      </c>
      <c r="C82" s="9">
        <v>3.8919999999999999</v>
      </c>
      <c r="D82" s="9"/>
      <c r="E82" s="38">
        <v>0</v>
      </c>
      <c r="F82" s="40" t="s">
        <v>97</v>
      </c>
      <c r="G82" s="13"/>
      <c r="H82" s="13"/>
      <c r="I82" s="13"/>
      <c r="J82" s="13"/>
      <c r="K82" s="13"/>
      <c r="L82" s="13"/>
      <c r="M82" s="13"/>
      <c r="N82" s="13"/>
      <c r="O82" s="13"/>
      <c r="P82" s="13">
        <f t="shared" si="4"/>
        <v>0</v>
      </c>
      <c r="Q82" s="53">
        <v>0.1</v>
      </c>
      <c r="R82" s="17">
        <f t="shared" si="3"/>
        <v>0</v>
      </c>
      <c r="S82" s="54">
        <f t="shared" si="5"/>
        <v>0</v>
      </c>
      <c r="T82" s="6"/>
      <c r="U82" s="6"/>
      <c r="V82" s="6"/>
      <c r="W82" s="27"/>
    </row>
    <row r="83" spans="1:23" ht="36.75" x14ac:dyDescent="0.25">
      <c r="A83" s="8" t="s">
        <v>124</v>
      </c>
      <c r="B83" s="11" t="s">
        <v>157</v>
      </c>
      <c r="C83" s="9">
        <v>2.5539999999999998</v>
      </c>
      <c r="D83" s="9"/>
      <c r="E83" s="38">
        <v>0</v>
      </c>
      <c r="F83" s="40" t="s">
        <v>97</v>
      </c>
      <c r="G83" s="13"/>
      <c r="H83" s="13"/>
      <c r="I83" s="13"/>
      <c r="J83" s="13"/>
      <c r="K83" s="13"/>
      <c r="L83" s="13"/>
      <c r="M83" s="13"/>
      <c r="N83" s="13"/>
      <c r="O83" s="13"/>
      <c r="P83" s="13">
        <f t="shared" si="4"/>
        <v>0</v>
      </c>
      <c r="Q83" s="53">
        <v>0.1</v>
      </c>
      <c r="R83" s="17">
        <f t="shared" si="3"/>
        <v>0</v>
      </c>
      <c r="S83" s="54">
        <f t="shared" si="5"/>
        <v>0</v>
      </c>
      <c r="T83" s="6"/>
      <c r="U83" s="6"/>
      <c r="V83" s="6"/>
      <c r="W83" s="27"/>
    </row>
    <row r="84" spans="1:23" ht="36.75" x14ac:dyDescent="0.25">
      <c r="A84" s="8" t="s">
        <v>125</v>
      </c>
      <c r="B84" s="11" t="s">
        <v>158</v>
      </c>
      <c r="C84" s="9">
        <v>27.66</v>
      </c>
      <c r="D84" s="9"/>
      <c r="E84" s="38">
        <v>3</v>
      </c>
      <c r="F84" s="40" t="s">
        <v>97</v>
      </c>
      <c r="G84" s="13"/>
      <c r="H84" s="13"/>
      <c r="I84" s="13"/>
      <c r="J84" s="13"/>
      <c r="K84" s="13"/>
      <c r="L84" s="13"/>
      <c r="M84" s="13"/>
      <c r="N84" s="13"/>
      <c r="O84" s="13"/>
      <c r="P84" s="13">
        <f t="shared" si="4"/>
        <v>0.30000000000000004</v>
      </c>
      <c r="Q84" s="53">
        <v>0.1</v>
      </c>
      <c r="R84" s="17">
        <f t="shared" si="3"/>
        <v>0</v>
      </c>
      <c r="S84" s="54">
        <f t="shared" si="5"/>
        <v>0</v>
      </c>
      <c r="T84" s="6"/>
      <c r="U84" s="6"/>
      <c r="V84" s="6"/>
      <c r="W84" s="27"/>
    </row>
    <row r="85" spans="1:23" ht="36.75" x14ac:dyDescent="0.25">
      <c r="A85" s="8" t="s">
        <v>126</v>
      </c>
      <c r="B85" s="11" t="s">
        <v>159</v>
      </c>
      <c r="C85" s="9">
        <v>15.72</v>
      </c>
      <c r="D85" s="9"/>
      <c r="E85" s="38">
        <v>1</v>
      </c>
      <c r="F85" s="40" t="s">
        <v>97</v>
      </c>
      <c r="G85" s="13"/>
      <c r="H85" s="13"/>
      <c r="I85" s="13"/>
      <c r="J85" s="13"/>
      <c r="K85" s="13"/>
      <c r="L85" s="13"/>
      <c r="M85" s="13"/>
      <c r="N85" s="13"/>
      <c r="O85" s="13"/>
      <c r="P85" s="13">
        <f t="shared" si="4"/>
        <v>0.1</v>
      </c>
      <c r="Q85" s="53">
        <v>0.1</v>
      </c>
      <c r="R85" s="17">
        <f t="shared" si="3"/>
        <v>0</v>
      </c>
      <c r="S85" s="54">
        <f t="shared" si="5"/>
        <v>0</v>
      </c>
      <c r="T85" s="6"/>
      <c r="U85" s="6"/>
      <c r="V85" s="6"/>
      <c r="W85" s="27"/>
    </row>
    <row r="86" spans="1:23" ht="36.75" x14ac:dyDescent="0.25">
      <c r="A86" s="8" t="s">
        <v>127</v>
      </c>
      <c r="B86" s="11" t="s">
        <v>137</v>
      </c>
      <c r="C86" s="9">
        <v>42.37</v>
      </c>
      <c r="D86" s="9"/>
      <c r="E86" s="38">
        <v>2</v>
      </c>
      <c r="F86" s="40" t="s">
        <v>97</v>
      </c>
      <c r="G86" s="13"/>
      <c r="H86" s="13"/>
      <c r="I86" s="13"/>
      <c r="J86" s="13"/>
      <c r="K86" s="13"/>
      <c r="L86" s="13"/>
      <c r="M86" s="13"/>
      <c r="N86" s="13"/>
      <c r="O86" s="13"/>
      <c r="P86" s="13">
        <f t="shared" si="4"/>
        <v>0.2</v>
      </c>
      <c r="Q86" s="53">
        <v>0.1</v>
      </c>
      <c r="R86" s="17">
        <f t="shared" si="3"/>
        <v>0</v>
      </c>
      <c r="S86" s="54">
        <f t="shared" si="5"/>
        <v>0</v>
      </c>
      <c r="T86" s="6"/>
      <c r="U86" s="6"/>
      <c r="V86" s="6"/>
      <c r="W86" s="27"/>
    </row>
    <row r="87" spans="1:23" ht="36.75" x14ac:dyDescent="0.25">
      <c r="A87" s="8" t="s">
        <v>128</v>
      </c>
      <c r="B87" s="11" t="s">
        <v>160</v>
      </c>
      <c r="C87" s="9">
        <v>15.71</v>
      </c>
      <c r="D87" s="9"/>
      <c r="E87" s="38">
        <v>0</v>
      </c>
      <c r="F87" s="40" t="s">
        <v>97</v>
      </c>
      <c r="G87" s="13"/>
      <c r="H87" s="13"/>
      <c r="I87" s="13"/>
      <c r="J87" s="13"/>
      <c r="K87" s="13"/>
      <c r="L87" s="13"/>
      <c r="M87" s="13"/>
      <c r="N87" s="13"/>
      <c r="O87" s="13"/>
      <c r="P87" s="13">
        <f t="shared" si="4"/>
        <v>0</v>
      </c>
      <c r="Q87" s="53">
        <v>0.1</v>
      </c>
      <c r="R87" s="17">
        <f t="shared" si="3"/>
        <v>0</v>
      </c>
      <c r="S87" s="54">
        <f t="shared" si="5"/>
        <v>0</v>
      </c>
      <c r="T87" s="6"/>
      <c r="U87" s="6"/>
      <c r="V87" s="6"/>
      <c r="W87" s="27"/>
    </row>
    <row r="88" spans="1:23" ht="25.5" x14ac:dyDescent="0.25">
      <c r="A88" s="8" t="s">
        <v>129</v>
      </c>
      <c r="B88" s="11" t="s">
        <v>161</v>
      </c>
      <c r="C88" s="9">
        <v>16.920000000000002</v>
      </c>
      <c r="D88" s="9"/>
      <c r="E88" s="38">
        <v>0</v>
      </c>
      <c r="F88" s="40" t="s">
        <v>97</v>
      </c>
      <c r="G88" s="13"/>
      <c r="H88" s="13"/>
      <c r="I88" s="13"/>
      <c r="J88" s="13"/>
      <c r="K88" s="13"/>
      <c r="L88" s="13"/>
      <c r="M88" s="13"/>
      <c r="N88" s="13"/>
      <c r="O88" s="13"/>
      <c r="P88" s="13">
        <f t="shared" si="4"/>
        <v>0</v>
      </c>
      <c r="Q88" s="53">
        <v>0.1</v>
      </c>
      <c r="R88" s="17">
        <f t="shared" si="3"/>
        <v>0</v>
      </c>
      <c r="S88" s="54">
        <f t="shared" si="5"/>
        <v>0</v>
      </c>
      <c r="T88" s="6"/>
      <c r="U88" s="6"/>
      <c r="V88" s="6"/>
      <c r="W88" s="27"/>
    </row>
    <row r="89" spans="1:23" ht="36.75" x14ac:dyDescent="0.25">
      <c r="A89" s="8" t="s">
        <v>130</v>
      </c>
      <c r="B89" s="11" t="s">
        <v>162</v>
      </c>
      <c r="C89" s="9">
        <v>27.68</v>
      </c>
      <c r="D89" s="9"/>
      <c r="E89" s="38">
        <v>0</v>
      </c>
      <c r="F89" s="40" t="s">
        <v>97</v>
      </c>
      <c r="G89" s="13"/>
      <c r="H89" s="13"/>
      <c r="I89" s="13"/>
      <c r="J89" s="13"/>
      <c r="K89" s="13"/>
      <c r="L89" s="13"/>
      <c r="M89" s="13"/>
      <c r="N89" s="13"/>
      <c r="O89" s="13"/>
      <c r="P89" s="13">
        <f t="shared" si="4"/>
        <v>0</v>
      </c>
      <c r="Q89" s="53">
        <v>0.1</v>
      </c>
      <c r="R89" s="17">
        <f t="shared" si="3"/>
        <v>0</v>
      </c>
      <c r="S89" s="54">
        <f t="shared" si="5"/>
        <v>0</v>
      </c>
      <c r="T89" s="6"/>
      <c r="U89" s="6"/>
      <c r="V89" s="6"/>
      <c r="W89" s="27"/>
    </row>
    <row r="90" spans="1:23" s="20" customFormat="1" ht="25.5" customHeight="1" x14ac:dyDescent="0.25">
      <c r="A90" s="19"/>
      <c r="B90" s="19" t="s">
        <v>60</v>
      </c>
      <c r="C90" s="19">
        <f>SUM(C58:C89,C12:C56)</f>
        <v>1920.3858000000002</v>
      </c>
      <c r="D90" s="19">
        <f>SUM(D57,D12:D56)</f>
        <v>176</v>
      </c>
      <c r="E90" s="19">
        <f>SUM(E12:E57)</f>
        <v>213</v>
      </c>
      <c r="F90" s="19" t="s">
        <v>61</v>
      </c>
      <c r="G90" s="19">
        <f t="shared" ref="G90" si="6">SUM(G58:G89,G12:G56)</f>
        <v>9</v>
      </c>
      <c r="H90" s="19" t="s">
        <v>59</v>
      </c>
      <c r="I90" s="19">
        <f t="shared" ref="I90" si="7">SUM(I58:I89,I12:I56)</f>
        <v>0</v>
      </c>
      <c r="J90" s="19">
        <f t="shared" ref="J90" si="8">SUM(J58:J89,J12:J56)</f>
        <v>0</v>
      </c>
      <c r="K90" s="19">
        <f t="shared" ref="K90" si="9">SUM(K58:K89,K12:K56)</f>
        <v>0</v>
      </c>
      <c r="L90" s="19">
        <f t="shared" ref="L90" si="10">SUM(L58:L89,L12:L56)</f>
        <v>5</v>
      </c>
      <c r="M90" s="19">
        <f t="shared" ref="M90" si="11">SUM(M58:M89,M12:M56)</f>
        <v>0</v>
      </c>
      <c r="N90" s="19">
        <f t="shared" ref="N90" si="12">SUM(N58:N89,N12:N56)</f>
        <v>0</v>
      </c>
      <c r="O90" s="19">
        <f t="shared" ref="O90" si="13">SUM(O58:O89,O12:O56)</f>
        <v>0</v>
      </c>
      <c r="P90" s="19">
        <f t="shared" ref="P90" si="14">SUM(P58:P89,P12:P56)</f>
        <v>17.900000000000002</v>
      </c>
      <c r="Q90" s="19"/>
      <c r="R90" s="19">
        <f t="shared" ref="R90" si="15">SUM(R58:R89,R12:R56)</f>
        <v>10</v>
      </c>
      <c r="S90" s="19">
        <f>R90/E90*100</f>
        <v>4.6948356807511731</v>
      </c>
      <c r="T90" s="19">
        <f t="shared" ref="T90" si="16">SUM(T58:T89,T12:T56)</f>
        <v>0</v>
      </c>
      <c r="U90" s="19">
        <f t="shared" ref="U90" si="17">SUM(U58:U89,U12:U56)</f>
        <v>0</v>
      </c>
      <c r="V90" s="19">
        <f t="shared" ref="V90" si="18">SUM(V58:V89,V12:V56)</f>
        <v>0</v>
      </c>
    </row>
    <row r="91" spans="1:23" s="20" customFormat="1" ht="25.5" customHeight="1" x14ac:dyDescent="0.25">
      <c r="A91" s="23"/>
      <c r="B91" s="23"/>
      <c r="C91" s="23"/>
      <c r="D91" s="23"/>
      <c r="E91" s="23"/>
      <c r="F91" s="23"/>
      <c r="G91" s="23"/>
      <c r="H91" s="77"/>
      <c r="I91" s="77"/>
      <c r="J91" s="77"/>
      <c r="K91" s="77"/>
      <c r="L91" s="77"/>
      <c r="M91" s="77"/>
      <c r="N91" s="77"/>
      <c r="O91" s="77"/>
      <c r="P91" s="23"/>
      <c r="Q91" s="23"/>
      <c r="R91" s="23"/>
      <c r="S91" s="51"/>
      <c r="T91" s="51"/>
      <c r="U91" s="24"/>
      <c r="V91" s="24"/>
      <c r="W91" s="24"/>
    </row>
    <row r="92" spans="1:23" s="20" customFormat="1" ht="33" customHeight="1" x14ac:dyDescent="0.25">
      <c r="A92" s="23"/>
      <c r="B92" s="52" t="s">
        <v>62</v>
      </c>
      <c r="C92" s="78" t="s">
        <v>64</v>
      </c>
      <c r="D92" s="78"/>
      <c r="E92" s="78"/>
      <c r="F92" s="78"/>
      <c r="G92" s="67"/>
      <c r="H92" s="67"/>
      <c r="I92" s="67"/>
      <c r="J92" s="79" t="s">
        <v>67</v>
      </c>
      <c r="K92" s="79"/>
      <c r="L92" s="79"/>
      <c r="M92" s="80" t="s">
        <v>208</v>
      </c>
      <c r="N92" s="80"/>
      <c r="O92" s="80"/>
      <c r="P92" s="80"/>
      <c r="Q92" s="80"/>
      <c r="R92" s="23"/>
      <c r="S92" s="51"/>
      <c r="T92" s="51"/>
      <c r="U92" s="24"/>
      <c r="V92" s="24"/>
      <c r="W92" s="24"/>
    </row>
    <row r="93" spans="1:23" s="20" customFormat="1" ht="25.5" customHeight="1" x14ac:dyDescent="0.25">
      <c r="A93" s="23"/>
      <c r="B93"/>
      <c r="C93" s="65" t="s">
        <v>63</v>
      </c>
      <c r="D93" s="65"/>
      <c r="E93" s="65"/>
      <c r="F93" s="65"/>
      <c r="G93" s="65" t="s">
        <v>65</v>
      </c>
      <c r="H93" s="65"/>
      <c r="I93" s="65"/>
      <c r="J93" s="69" t="s">
        <v>66</v>
      </c>
      <c r="K93" s="69"/>
      <c r="L93" s="69"/>
      <c r="M93" s="1"/>
      <c r="N93" s="1"/>
      <c r="O93" s="23"/>
      <c r="P93" s="23"/>
      <c r="Q93" s="23"/>
      <c r="R93" s="23"/>
      <c r="S93" s="51"/>
      <c r="T93" s="51"/>
      <c r="U93" s="24"/>
      <c r="V93" s="24"/>
      <c r="W93" s="24"/>
    </row>
  </sheetData>
  <mergeCells count="38">
    <mergeCell ref="C93:F93"/>
    <mergeCell ref="G93:I93"/>
    <mergeCell ref="J93:L93"/>
    <mergeCell ref="Q8:Q10"/>
    <mergeCell ref="R8:R10"/>
    <mergeCell ref="H91:O91"/>
    <mergeCell ref="C92:F92"/>
    <mergeCell ref="G92:I92"/>
    <mergeCell ref="J92:L92"/>
    <mergeCell ref="M92:Q92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2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3"/>
  <sheetViews>
    <sheetView view="pageBreakPreview" topLeftCell="A79" zoomScale="90" zoomScaleNormal="100" zoomScaleSheetLayoutView="90" workbookViewId="0">
      <selection activeCell="I88" sqref="I88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8.710937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x14ac:dyDescent="0.25">
      <c r="A1" s="67" t="s">
        <v>163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5"/>
    </row>
    <row r="2" spans="1:5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5"/>
    </row>
    <row r="3" spans="1:51" ht="15.75" x14ac:dyDescent="0.25">
      <c r="A3" s="95" t="s">
        <v>93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5"/>
    </row>
    <row r="4" spans="1:51" ht="15.75" x14ac:dyDescent="0.25">
      <c r="A4" s="95" t="s">
        <v>167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5"/>
    </row>
    <row r="5" spans="1:51" ht="9" customHeight="1" x14ac:dyDescent="0.25">
      <c r="A5" s="49"/>
      <c r="B5" s="37"/>
      <c r="C5" s="50"/>
      <c r="D5" s="50"/>
      <c r="E5" s="50"/>
      <c r="F5" s="5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"/>
    </row>
    <row r="6" spans="1:51" ht="21.75" customHeight="1" x14ac:dyDescent="0.25">
      <c r="A6" s="97" t="s">
        <v>14</v>
      </c>
      <c r="B6" s="81" t="s">
        <v>15</v>
      </c>
      <c r="C6" s="99" t="s">
        <v>79</v>
      </c>
      <c r="D6" s="97" t="s">
        <v>81</v>
      </c>
      <c r="E6" s="99"/>
      <c r="F6" s="101" t="s">
        <v>69</v>
      </c>
      <c r="G6" s="104" t="s">
        <v>2</v>
      </c>
      <c r="H6" s="105"/>
      <c r="I6" s="105"/>
      <c r="J6" s="105"/>
      <c r="K6" s="105"/>
      <c r="L6" s="105"/>
      <c r="M6" s="105"/>
      <c r="N6" s="105"/>
      <c r="O6" s="105"/>
      <c r="P6" s="106" t="s">
        <v>3</v>
      </c>
      <c r="Q6" s="107"/>
      <c r="R6" s="107"/>
      <c r="S6" s="107"/>
      <c r="T6" s="107"/>
      <c r="U6" s="107"/>
      <c r="V6" s="107"/>
      <c r="W6" s="108"/>
      <c r="X6" s="39"/>
    </row>
    <row r="7" spans="1:51" ht="50.25" customHeight="1" x14ac:dyDescent="0.25">
      <c r="A7" s="98"/>
      <c r="B7" s="81"/>
      <c r="C7" s="100"/>
      <c r="D7" s="98"/>
      <c r="E7" s="100"/>
      <c r="F7" s="102"/>
      <c r="G7" s="109" t="s">
        <v>16</v>
      </c>
      <c r="H7" s="110"/>
      <c r="I7" s="110"/>
      <c r="J7" s="110"/>
      <c r="K7" s="111"/>
      <c r="L7" s="109" t="s">
        <v>17</v>
      </c>
      <c r="M7" s="110"/>
      <c r="N7" s="110"/>
      <c r="O7" s="111"/>
      <c r="P7" s="109" t="s">
        <v>84</v>
      </c>
      <c r="Q7" s="111"/>
      <c r="R7" s="106" t="s">
        <v>22</v>
      </c>
      <c r="S7" s="107"/>
      <c r="T7" s="107"/>
      <c r="U7" s="107"/>
      <c r="V7" s="108"/>
      <c r="W7" s="35" t="s">
        <v>78</v>
      </c>
      <c r="X7" s="35"/>
    </row>
    <row r="8" spans="1:51" ht="15" customHeight="1" x14ac:dyDescent="0.25">
      <c r="A8" s="98"/>
      <c r="B8" s="81"/>
      <c r="C8" s="100"/>
      <c r="D8" s="98"/>
      <c r="E8" s="100"/>
      <c r="F8" s="102"/>
      <c r="G8" s="91" t="s">
        <v>9</v>
      </c>
      <c r="H8" s="91" t="s">
        <v>10</v>
      </c>
      <c r="I8" s="90" t="s">
        <v>18</v>
      </c>
      <c r="J8" s="90"/>
      <c r="K8" s="90"/>
      <c r="L8" s="91" t="s">
        <v>21</v>
      </c>
      <c r="M8" s="90" t="s">
        <v>18</v>
      </c>
      <c r="N8" s="90"/>
      <c r="O8" s="90"/>
      <c r="P8" s="92" t="s">
        <v>9</v>
      </c>
      <c r="Q8" s="71" t="s">
        <v>10</v>
      </c>
      <c r="R8" s="74" t="s">
        <v>9</v>
      </c>
      <c r="S8" s="74" t="s">
        <v>10</v>
      </c>
      <c r="T8" s="81" t="s">
        <v>18</v>
      </c>
      <c r="U8" s="81"/>
      <c r="V8" s="81"/>
    </row>
    <row r="9" spans="1:51" ht="52.5" customHeight="1" x14ac:dyDescent="0.25">
      <c r="A9" s="98"/>
      <c r="B9" s="81"/>
      <c r="C9" s="100"/>
      <c r="D9" s="86"/>
      <c r="E9" s="87"/>
      <c r="F9" s="102"/>
      <c r="G9" s="84"/>
      <c r="H9" s="84"/>
      <c r="I9" s="82" t="s">
        <v>12</v>
      </c>
      <c r="J9" s="83"/>
      <c r="K9" s="84" t="s">
        <v>13</v>
      </c>
      <c r="L9" s="84"/>
      <c r="M9" s="82" t="s">
        <v>12</v>
      </c>
      <c r="N9" s="83"/>
      <c r="O9" s="84" t="s">
        <v>13</v>
      </c>
      <c r="P9" s="88"/>
      <c r="Q9" s="72"/>
      <c r="R9" s="75"/>
      <c r="S9" s="75"/>
      <c r="T9" s="86" t="s">
        <v>12</v>
      </c>
      <c r="U9" s="87"/>
      <c r="V9" s="88" t="s">
        <v>13</v>
      </c>
    </row>
    <row r="10" spans="1:51" ht="123" customHeight="1" x14ac:dyDescent="0.25">
      <c r="A10" s="86"/>
      <c r="B10" s="81"/>
      <c r="C10" s="87"/>
      <c r="D10" s="3">
        <v>2024</v>
      </c>
      <c r="E10" s="3">
        <v>2025</v>
      </c>
      <c r="F10" s="103"/>
      <c r="G10" s="85"/>
      <c r="H10" s="85"/>
      <c r="I10" s="16" t="s">
        <v>19</v>
      </c>
      <c r="J10" s="16" t="s">
        <v>20</v>
      </c>
      <c r="K10" s="85"/>
      <c r="L10" s="85"/>
      <c r="M10" s="16" t="s">
        <v>19</v>
      </c>
      <c r="N10" s="16" t="s">
        <v>83</v>
      </c>
      <c r="O10" s="85"/>
      <c r="P10" s="89"/>
      <c r="Q10" s="73"/>
      <c r="R10" s="76"/>
      <c r="S10" s="76"/>
      <c r="T10" s="4" t="s">
        <v>95</v>
      </c>
      <c r="U10" s="4" t="s">
        <v>20</v>
      </c>
      <c r="V10" s="89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3">
        <v>20</v>
      </c>
      <c r="U11" s="13">
        <v>21</v>
      </c>
      <c r="V11" s="13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72" x14ac:dyDescent="0.25">
      <c r="A12" s="32">
        <v>1</v>
      </c>
      <c r="B12" s="10" t="s">
        <v>23</v>
      </c>
      <c r="C12" s="9">
        <v>20</v>
      </c>
      <c r="D12" s="6">
        <v>25</v>
      </c>
      <c r="E12" s="55">
        <v>29</v>
      </c>
      <c r="F12" s="40" t="s">
        <v>97</v>
      </c>
      <c r="G12" s="17">
        <v>1</v>
      </c>
      <c r="H12" s="57">
        <v>0</v>
      </c>
      <c r="I12" s="13"/>
      <c r="J12" s="13"/>
      <c r="K12" s="13"/>
      <c r="L12" s="13">
        <v>0</v>
      </c>
      <c r="M12" s="13">
        <v>0</v>
      </c>
      <c r="N12" s="13">
        <v>0</v>
      </c>
      <c r="O12" s="13">
        <v>0</v>
      </c>
      <c r="P12" s="13">
        <f t="shared" ref="P12:P56" si="0">E12*Q12</f>
        <v>2.9000000000000004</v>
      </c>
      <c r="Q12" s="53">
        <v>0.1</v>
      </c>
      <c r="R12" s="17">
        <v>1</v>
      </c>
      <c r="S12" s="54">
        <f t="shared" ref="S12:S56" si="1">IF(E12&gt;0,R12/E12,0)</f>
        <v>3.4482758620689655E-2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48" x14ac:dyDescent="0.25">
      <c r="A13" s="32">
        <v>2</v>
      </c>
      <c r="B13" s="10" t="s">
        <v>24</v>
      </c>
      <c r="C13" s="9">
        <v>9.8000000000000007</v>
      </c>
      <c r="D13" s="6">
        <v>10</v>
      </c>
      <c r="E13" s="55">
        <v>10</v>
      </c>
      <c r="F13" s="40" t="s">
        <v>97</v>
      </c>
      <c r="G13" s="17">
        <v>1</v>
      </c>
      <c r="H13" s="57">
        <v>0</v>
      </c>
      <c r="I13" s="13"/>
      <c r="J13" s="13"/>
      <c r="K13" s="13"/>
      <c r="L13" s="13">
        <v>0</v>
      </c>
      <c r="M13" s="13">
        <v>0</v>
      </c>
      <c r="N13" s="13">
        <v>0</v>
      </c>
      <c r="O13" s="13">
        <v>0</v>
      </c>
      <c r="P13" s="13">
        <f t="shared" si="0"/>
        <v>1</v>
      </c>
      <c r="Q13" s="53">
        <v>0.1</v>
      </c>
      <c r="R13" s="17">
        <f t="shared" ref="R13:R56" si="2">ROUNDDOWN(P13,0)</f>
        <v>1</v>
      </c>
      <c r="S13" s="54">
        <f t="shared" si="1"/>
        <v>0.1</v>
      </c>
      <c r="T13" s="6"/>
      <c r="U13" s="6"/>
      <c r="V13" s="6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36" x14ac:dyDescent="0.25">
      <c r="A14" s="32">
        <v>3</v>
      </c>
      <c r="B14" s="10" t="s">
        <v>25</v>
      </c>
      <c r="C14" s="9">
        <v>37</v>
      </c>
      <c r="D14" s="6">
        <v>8</v>
      </c>
      <c r="E14" s="55">
        <v>8</v>
      </c>
      <c r="F14" s="40" t="s">
        <v>97</v>
      </c>
      <c r="G14" s="17">
        <v>0</v>
      </c>
      <c r="H14" s="57">
        <v>0</v>
      </c>
      <c r="I14" s="13"/>
      <c r="J14" s="13"/>
      <c r="K14" s="13"/>
      <c r="L14" s="13"/>
      <c r="M14" s="13"/>
      <c r="N14" s="13"/>
      <c r="O14" s="13"/>
      <c r="P14" s="13">
        <f t="shared" si="0"/>
        <v>0.8</v>
      </c>
      <c r="Q14" s="53">
        <v>0.1</v>
      </c>
      <c r="R14" s="17">
        <f t="shared" si="2"/>
        <v>0</v>
      </c>
      <c r="S14" s="54">
        <f t="shared" si="1"/>
        <v>0</v>
      </c>
      <c r="T14" s="6"/>
      <c r="U14" s="6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86.25" customHeight="1" x14ac:dyDescent="0.25">
      <c r="A15" s="8">
        <v>4</v>
      </c>
      <c r="B15" s="10" t="s">
        <v>26</v>
      </c>
      <c r="C15" s="9">
        <v>45.2</v>
      </c>
      <c r="D15" s="6">
        <v>23</v>
      </c>
      <c r="E15" s="55">
        <v>23</v>
      </c>
      <c r="F15" s="40" t="s">
        <v>97</v>
      </c>
      <c r="G15" s="17">
        <v>2</v>
      </c>
      <c r="H15" s="57">
        <v>0</v>
      </c>
      <c r="I15" s="13"/>
      <c r="J15" s="13"/>
      <c r="K15" s="13"/>
      <c r="L15" s="13">
        <v>0</v>
      </c>
      <c r="M15" s="13">
        <v>0</v>
      </c>
      <c r="N15" s="13">
        <v>0</v>
      </c>
      <c r="O15" s="13">
        <v>0</v>
      </c>
      <c r="P15" s="13">
        <f t="shared" si="0"/>
        <v>2.3000000000000003</v>
      </c>
      <c r="Q15" s="53">
        <v>0.1</v>
      </c>
      <c r="R15" s="17">
        <f t="shared" si="2"/>
        <v>2</v>
      </c>
      <c r="S15" s="54">
        <f t="shared" si="1"/>
        <v>8.6956521739130432E-2</v>
      </c>
      <c r="T15" s="6"/>
      <c r="U15" s="6"/>
      <c r="V15" s="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66.75" customHeight="1" x14ac:dyDescent="0.25">
      <c r="A16" s="42" t="s">
        <v>85</v>
      </c>
      <c r="B16" s="10" t="s">
        <v>27</v>
      </c>
      <c r="C16" s="9">
        <v>16.399999999999999</v>
      </c>
      <c r="D16" s="6">
        <v>15</v>
      </c>
      <c r="E16" s="55">
        <v>16</v>
      </c>
      <c r="F16" s="40" t="s">
        <v>97</v>
      </c>
      <c r="G16" s="17">
        <v>1</v>
      </c>
      <c r="H16" s="57">
        <v>0</v>
      </c>
      <c r="I16" s="13"/>
      <c r="J16" s="13"/>
      <c r="K16" s="13"/>
      <c r="L16" s="13">
        <v>1</v>
      </c>
      <c r="M16" s="13">
        <v>0</v>
      </c>
      <c r="N16" s="13">
        <v>0</v>
      </c>
      <c r="O16" s="13">
        <v>0</v>
      </c>
      <c r="P16" s="13">
        <f t="shared" si="0"/>
        <v>1.6</v>
      </c>
      <c r="Q16" s="53">
        <v>0.1</v>
      </c>
      <c r="R16" s="17">
        <f t="shared" si="2"/>
        <v>1</v>
      </c>
      <c r="S16" s="54">
        <f t="shared" si="1"/>
        <v>6.25E-2</v>
      </c>
      <c r="T16" s="6"/>
      <c r="U16" s="6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72" customHeight="1" x14ac:dyDescent="0.25">
      <c r="A17" s="43" t="s">
        <v>86</v>
      </c>
      <c r="B17" s="26" t="s">
        <v>206</v>
      </c>
      <c r="C17" s="9">
        <v>4.42</v>
      </c>
      <c r="D17" s="6">
        <v>0</v>
      </c>
      <c r="E17" s="55">
        <v>0</v>
      </c>
      <c r="F17" s="40" t="s">
        <v>97</v>
      </c>
      <c r="G17" s="17">
        <v>0</v>
      </c>
      <c r="H17" s="57">
        <v>0</v>
      </c>
      <c r="I17" s="13"/>
      <c r="J17" s="13"/>
      <c r="K17" s="13"/>
      <c r="L17" s="13"/>
      <c r="M17" s="13"/>
      <c r="N17" s="13"/>
      <c r="O17" s="13"/>
      <c r="P17" s="13">
        <f t="shared" si="0"/>
        <v>0</v>
      </c>
      <c r="Q17" s="53">
        <v>0.1</v>
      </c>
      <c r="R17" s="17">
        <f t="shared" si="2"/>
        <v>0</v>
      </c>
      <c r="S17" s="54">
        <f t="shared" si="1"/>
        <v>0</v>
      </c>
      <c r="T17" s="6"/>
      <c r="U17" s="6"/>
      <c r="V17" s="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60" x14ac:dyDescent="0.25">
      <c r="A18" s="43" t="s">
        <v>87</v>
      </c>
      <c r="B18" s="10" t="s">
        <v>28</v>
      </c>
      <c r="C18" s="9">
        <v>17.47</v>
      </c>
      <c r="D18" s="6">
        <v>11</v>
      </c>
      <c r="E18" s="55">
        <v>12</v>
      </c>
      <c r="F18" s="40" t="s">
        <v>97</v>
      </c>
      <c r="G18" s="17">
        <v>0</v>
      </c>
      <c r="H18" s="57">
        <v>0</v>
      </c>
      <c r="I18" s="13"/>
      <c r="J18" s="13"/>
      <c r="K18" s="13"/>
      <c r="L18" s="13"/>
      <c r="M18" s="13"/>
      <c r="N18" s="13"/>
      <c r="O18" s="13"/>
      <c r="P18" s="13">
        <v>0</v>
      </c>
      <c r="Q18" s="53">
        <v>0.1</v>
      </c>
      <c r="R18" s="17">
        <v>0</v>
      </c>
      <c r="S18" s="54">
        <f t="shared" si="1"/>
        <v>0</v>
      </c>
      <c r="T18" s="6"/>
      <c r="U18" s="6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70.5" customHeight="1" x14ac:dyDescent="0.25">
      <c r="A19" s="43" t="s">
        <v>88</v>
      </c>
      <c r="B19" s="10" t="s">
        <v>205</v>
      </c>
      <c r="C19" s="9">
        <v>3.65</v>
      </c>
      <c r="D19" s="6">
        <v>4</v>
      </c>
      <c r="E19" s="55">
        <v>5</v>
      </c>
      <c r="F19" s="40" t="s">
        <v>97</v>
      </c>
      <c r="G19" s="17">
        <v>0</v>
      </c>
      <c r="H19" s="57">
        <v>0</v>
      </c>
      <c r="I19" s="13"/>
      <c r="J19" s="13"/>
      <c r="K19" s="13"/>
      <c r="L19" s="13"/>
      <c r="M19" s="13"/>
      <c r="N19" s="13"/>
      <c r="O19" s="13"/>
      <c r="P19" s="13">
        <f t="shared" si="0"/>
        <v>0.5</v>
      </c>
      <c r="Q19" s="53">
        <v>0.1</v>
      </c>
      <c r="R19" s="17">
        <f t="shared" si="2"/>
        <v>0</v>
      </c>
      <c r="S19" s="54">
        <f t="shared" si="1"/>
        <v>0</v>
      </c>
      <c r="T19" s="6"/>
      <c r="U19" s="6"/>
      <c r="V19" s="6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36" x14ac:dyDescent="0.25">
      <c r="A20" s="8">
        <v>6</v>
      </c>
      <c r="B20" s="10" t="s">
        <v>96</v>
      </c>
      <c r="C20" s="9">
        <v>7.9</v>
      </c>
      <c r="D20" s="6">
        <v>0</v>
      </c>
      <c r="E20" s="55">
        <v>0</v>
      </c>
      <c r="F20" s="40" t="s">
        <v>97</v>
      </c>
      <c r="G20" s="17">
        <v>0</v>
      </c>
      <c r="H20" s="57">
        <v>0</v>
      </c>
      <c r="I20" s="13"/>
      <c r="J20" s="13"/>
      <c r="K20" s="13"/>
      <c r="L20" s="13"/>
      <c r="M20" s="13"/>
      <c r="N20" s="13"/>
      <c r="O20" s="13"/>
      <c r="P20" s="13">
        <f t="shared" si="0"/>
        <v>0</v>
      </c>
      <c r="Q20" s="53">
        <v>0.1</v>
      </c>
      <c r="R20" s="17">
        <f t="shared" si="2"/>
        <v>0</v>
      </c>
      <c r="S20" s="54">
        <f t="shared" si="1"/>
        <v>0</v>
      </c>
      <c r="T20" s="6"/>
      <c r="U20" s="6"/>
      <c r="V20" s="6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42.75" customHeight="1" x14ac:dyDescent="0.25">
      <c r="A21" s="8">
        <v>7</v>
      </c>
      <c r="B21" s="10" t="s">
        <v>70</v>
      </c>
      <c r="C21" s="9">
        <v>3.8969999999999998</v>
      </c>
      <c r="D21" s="6">
        <v>0</v>
      </c>
      <c r="E21" s="55">
        <v>0</v>
      </c>
      <c r="F21" s="40" t="s">
        <v>97</v>
      </c>
      <c r="G21" s="17">
        <v>0</v>
      </c>
      <c r="H21" s="57">
        <v>0</v>
      </c>
      <c r="I21" s="13"/>
      <c r="J21" s="13"/>
      <c r="K21" s="13"/>
      <c r="L21" s="13"/>
      <c r="M21" s="13"/>
      <c r="N21" s="13"/>
      <c r="O21" s="13"/>
      <c r="P21" s="13">
        <f t="shared" si="0"/>
        <v>0</v>
      </c>
      <c r="Q21" s="53">
        <v>0.1</v>
      </c>
      <c r="R21" s="17">
        <f t="shared" si="2"/>
        <v>0</v>
      </c>
      <c r="S21" s="54">
        <f t="shared" si="1"/>
        <v>0</v>
      </c>
      <c r="T21" s="6"/>
      <c r="U21" s="6"/>
      <c r="V21" s="6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48" x14ac:dyDescent="0.25">
      <c r="A22" s="8">
        <v>8</v>
      </c>
      <c r="B22" s="10" t="s">
        <v>29</v>
      </c>
      <c r="C22" s="9">
        <v>17.231999999999999</v>
      </c>
      <c r="D22" s="6">
        <v>0</v>
      </c>
      <c r="E22" s="55">
        <v>0</v>
      </c>
      <c r="F22" s="40" t="s">
        <v>97</v>
      </c>
      <c r="G22" s="17">
        <v>0</v>
      </c>
      <c r="H22" s="57">
        <v>0</v>
      </c>
      <c r="I22" s="13"/>
      <c r="J22" s="13"/>
      <c r="K22" s="13"/>
      <c r="L22" s="13"/>
      <c r="M22" s="13"/>
      <c r="N22" s="13"/>
      <c r="O22" s="13"/>
      <c r="P22" s="13">
        <f t="shared" si="0"/>
        <v>0</v>
      </c>
      <c r="Q22" s="53">
        <v>0.1</v>
      </c>
      <c r="R22" s="17">
        <f t="shared" si="2"/>
        <v>0</v>
      </c>
      <c r="S22" s="54">
        <f t="shared" si="1"/>
        <v>0</v>
      </c>
      <c r="T22" s="6"/>
      <c r="U22" s="6"/>
      <c r="V22" s="6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ht="57" customHeight="1" x14ac:dyDescent="0.25">
      <c r="A23" s="8">
        <v>9</v>
      </c>
      <c r="B23" s="10" t="s">
        <v>30</v>
      </c>
      <c r="C23" s="9">
        <v>9.8000000000000007</v>
      </c>
      <c r="D23" s="6">
        <v>5</v>
      </c>
      <c r="E23" s="55">
        <v>5</v>
      </c>
      <c r="F23" s="40" t="s">
        <v>97</v>
      </c>
      <c r="G23" s="17">
        <v>0</v>
      </c>
      <c r="H23" s="57">
        <v>0</v>
      </c>
      <c r="I23" s="13"/>
      <c r="J23" s="13"/>
      <c r="K23" s="13"/>
      <c r="L23" s="13"/>
      <c r="M23" s="13"/>
      <c r="N23" s="13"/>
      <c r="O23" s="13"/>
      <c r="P23" s="13">
        <f t="shared" si="0"/>
        <v>0.5</v>
      </c>
      <c r="Q23" s="53">
        <v>0.1</v>
      </c>
      <c r="R23" s="17">
        <f t="shared" si="2"/>
        <v>0</v>
      </c>
      <c r="S23" s="54">
        <f t="shared" si="1"/>
        <v>0</v>
      </c>
      <c r="T23" s="6"/>
      <c r="U23" s="6"/>
      <c r="V23" s="6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ht="25.5" x14ac:dyDescent="0.25">
      <c r="A24" s="8">
        <v>10</v>
      </c>
      <c r="B24" s="10" t="s">
        <v>31</v>
      </c>
      <c r="C24" s="9">
        <v>4.1079999999999997</v>
      </c>
      <c r="D24" s="6">
        <v>1</v>
      </c>
      <c r="E24" s="55">
        <v>1</v>
      </c>
      <c r="F24" s="40" t="s">
        <v>97</v>
      </c>
      <c r="G24" s="17">
        <v>0</v>
      </c>
      <c r="H24" s="57">
        <v>0</v>
      </c>
      <c r="I24" s="13"/>
      <c r="J24" s="13"/>
      <c r="K24" s="13"/>
      <c r="L24" s="13"/>
      <c r="M24" s="13"/>
      <c r="N24" s="13"/>
      <c r="O24" s="13"/>
      <c r="P24" s="13">
        <f t="shared" si="0"/>
        <v>0.1</v>
      </c>
      <c r="Q24" s="53">
        <v>0.1</v>
      </c>
      <c r="R24" s="17">
        <f t="shared" si="2"/>
        <v>0</v>
      </c>
      <c r="S24" s="54">
        <f t="shared" si="1"/>
        <v>0</v>
      </c>
      <c r="T24" s="6"/>
      <c r="U24" s="6"/>
      <c r="V24" s="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s="31" customFormat="1" ht="48" x14ac:dyDescent="0.25">
      <c r="A25" s="43" t="s">
        <v>89</v>
      </c>
      <c r="B25" s="26" t="s">
        <v>76</v>
      </c>
      <c r="C25" s="33">
        <v>13.46</v>
      </c>
      <c r="D25" s="25">
        <v>4</v>
      </c>
      <c r="E25" s="56">
        <v>7</v>
      </c>
      <c r="F25" s="40" t="s">
        <v>97</v>
      </c>
      <c r="G25" s="17">
        <v>0</v>
      </c>
      <c r="H25" s="57">
        <v>0</v>
      </c>
      <c r="I25" s="13"/>
      <c r="J25" s="13"/>
      <c r="K25" s="13"/>
      <c r="L25" s="13"/>
      <c r="M25" s="13"/>
      <c r="N25" s="13"/>
      <c r="O25" s="13"/>
      <c r="P25" s="13">
        <f t="shared" si="0"/>
        <v>0.70000000000000007</v>
      </c>
      <c r="Q25" s="53">
        <v>0.1</v>
      </c>
      <c r="R25" s="17">
        <f t="shared" si="2"/>
        <v>0</v>
      </c>
      <c r="S25" s="54">
        <f t="shared" si="1"/>
        <v>0</v>
      </c>
      <c r="T25" s="6"/>
      <c r="U25" s="6"/>
      <c r="V25" s="6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1:51" s="31" customFormat="1" ht="45" customHeight="1" x14ac:dyDescent="0.25">
      <c r="A26" s="43" t="s">
        <v>90</v>
      </c>
      <c r="B26" s="26" t="s">
        <v>75</v>
      </c>
      <c r="C26" s="33">
        <v>5.165</v>
      </c>
      <c r="D26" s="25">
        <v>0</v>
      </c>
      <c r="E26" s="56">
        <v>0</v>
      </c>
      <c r="F26" s="40" t="s">
        <v>97</v>
      </c>
      <c r="G26" s="17">
        <v>0</v>
      </c>
      <c r="H26" s="57">
        <v>0</v>
      </c>
      <c r="I26" s="13"/>
      <c r="J26" s="13"/>
      <c r="K26" s="13"/>
      <c r="L26" s="13"/>
      <c r="M26" s="13"/>
      <c r="N26" s="13"/>
      <c r="O26" s="13"/>
      <c r="P26" s="13">
        <f t="shared" si="0"/>
        <v>0</v>
      </c>
      <c r="Q26" s="53">
        <v>0.1</v>
      </c>
      <c r="R26" s="17">
        <f t="shared" si="2"/>
        <v>0</v>
      </c>
      <c r="S26" s="54">
        <f t="shared" si="1"/>
        <v>0</v>
      </c>
      <c r="T26" s="6"/>
      <c r="U26" s="6"/>
      <c r="V26" s="6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1:51" ht="36" x14ac:dyDescent="0.25">
      <c r="A27" s="8">
        <v>12</v>
      </c>
      <c r="B27" s="10" t="s">
        <v>32</v>
      </c>
      <c r="C27" s="9">
        <v>25.376000000000001</v>
      </c>
      <c r="D27" s="6">
        <v>0</v>
      </c>
      <c r="E27" s="55">
        <v>0</v>
      </c>
      <c r="F27" s="40" t="s">
        <v>97</v>
      </c>
      <c r="G27" s="17">
        <v>0</v>
      </c>
      <c r="H27" s="57">
        <v>0</v>
      </c>
      <c r="I27" s="13"/>
      <c r="J27" s="13"/>
      <c r="K27" s="13"/>
      <c r="L27" s="13"/>
      <c r="M27" s="13"/>
      <c r="N27" s="13"/>
      <c r="O27" s="13"/>
      <c r="P27" s="13">
        <f t="shared" si="0"/>
        <v>0</v>
      </c>
      <c r="Q27" s="53">
        <v>0.1</v>
      </c>
      <c r="R27" s="17">
        <f t="shared" si="2"/>
        <v>0</v>
      </c>
      <c r="S27" s="54">
        <f t="shared" si="1"/>
        <v>0</v>
      </c>
      <c r="T27" s="6"/>
      <c r="U27" s="6"/>
      <c r="V27" s="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25.5" x14ac:dyDescent="0.25">
      <c r="A28" s="8">
        <v>13</v>
      </c>
      <c r="B28" s="10" t="s">
        <v>33</v>
      </c>
      <c r="C28" s="9">
        <v>17.8</v>
      </c>
      <c r="D28" s="6">
        <v>0</v>
      </c>
      <c r="E28" s="55">
        <v>0</v>
      </c>
      <c r="F28" s="40" t="s">
        <v>97</v>
      </c>
      <c r="G28" s="17">
        <v>0</v>
      </c>
      <c r="H28" s="57">
        <v>0</v>
      </c>
      <c r="I28" s="13"/>
      <c r="J28" s="13"/>
      <c r="K28" s="13"/>
      <c r="L28" s="13"/>
      <c r="M28" s="13"/>
      <c r="N28" s="13"/>
      <c r="O28" s="13"/>
      <c r="P28" s="13">
        <f t="shared" si="0"/>
        <v>0</v>
      </c>
      <c r="Q28" s="53">
        <v>0.1</v>
      </c>
      <c r="R28" s="17">
        <f t="shared" si="2"/>
        <v>0</v>
      </c>
      <c r="S28" s="54">
        <f t="shared" si="1"/>
        <v>0</v>
      </c>
      <c r="T28" s="6"/>
      <c r="U28" s="6"/>
      <c r="V28" s="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ht="25.5" x14ac:dyDescent="0.25">
      <c r="A29" s="8">
        <v>14</v>
      </c>
      <c r="B29" s="10" t="s">
        <v>34</v>
      </c>
      <c r="C29" s="9">
        <v>11.77</v>
      </c>
      <c r="D29" s="6">
        <v>0</v>
      </c>
      <c r="E29" s="55">
        <v>0</v>
      </c>
      <c r="F29" s="40" t="s">
        <v>97</v>
      </c>
      <c r="G29" s="17">
        <v>0</v>
      </c>
      <c r="H29" s="57">
        <v>0</v>
      </c>
      <c r="I29" s="13"/>
      <c r="J29" s="13"/>
      <c r="K29" s="13"/>
      <c r="L29" s="13"/>
      <c r="M29" s="13"/>
      <c r="N29" s="13"/>
      <c r="O29" s="13"/>
      <c r="P29" s="13">
        <f t="shared" si="0"/>
        <v>0</v>
      </c>
      <c r="Q29" s="53">
        <v>0.1</v>
      </c>
      <c r="R29" s="17">
        <f t="shared" si="2"/>
        <v>0</v>
      </c>
      <c r="S29" s="54">
        <f t="shared" si="1"/>
        <v>0</v>
      </c>
      <c r="T29" s="6"/>
      <c r="U29" s="6"/>
      <c r="V29" s="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</row>
    <row r="30" spans="1:51" ht="48" x14ac:dyDescent="0.25">
      <c r="A30" s="8">
        <v>15</v>
      </c>
      <c r="B30" s="10" t="s">
        <v>35</v>
      </c>
      <c r="C30" s="9">
        <v>11.08</v>
      </c>
      <c r="D30" s="6">
        <v>12</v>
      </c>
      <c r="E30" s="55">
        <v>14</v>
      </c>
      <c r="F30" s="40" t="s">
        <v>97</v>
      </c>
      <c r="G30" s="17">
        <v>0</v>
      </c>
      <c r="H30" s="57">
        <v>0</v>
      </c>
      <c r="I30" s="13"/>
      <c r="J30" s="13"/>
      <c r="K30" s="13"/>
      <c r="L30" s="13"/>
      <c r="M30" s="13"/>
      <c r="N30" s="13"/>
      <c r="O30" s="13"/>
      <c r="P30" s="13">
        <v>0</v>
      </c>
      <c r="Q30" s="53">
        <v>0.1</v>
      </c>
      <c r="R30" s="17">
        <v>0</v>
      </c>
      <c r="S30" s="54">
        <f t="shared" si="1"/>
        <v>0</v>
      </c>
      <c r="T30" s="6"/>
      <c r="U30" s="6"/>
      <c r="V30" s="6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51" ht="57" customHeight="1" x14ac:dyDescent="0.25">
      <c r="A31" s="8">
        <v>16</v>
      </c>
      <c r="B31" s="10" t="s">
        <v>36</v>
      </c>
      <c r="C31" s="9">
        <v>24.7</v>
      </c>
      <c r="D31" s="6">
        <v>11</v>
      </c>
      <c r="E31" s="55">
        <v>0</v>
      </c>
      <c r="F31" s="40" t="s">
        <v>97</v>
      </c>
      <c r="G31" s="17">
        <v>1</v>
      </c>
      <c r="H31" s="57">
        <v>0</v>
      </c>
      <c r="I31" s="13"/>
      <c r="J31" s="13"/>
      <c r="K31" s="13"/>
      <c r="L31" s="13">
        <v>0</v>
      </c>
      <c r="M31" s="13">
        <v>0</v>
      </c>
      <c r="N31" s="13">
        <v>0</v>
      </c>
      <c r="O31" s="13">
        <v>0</v>
      </c>
      <c r="P31" s="13">
        <f t="shared" si="0"/>
        <v>0</v>
      </c>
      <c r="Q31" s="53">
        <v>0.1</v>
      </c>
      <c r="R31" s="17">
        <f t="shared" si="2"/>
        <v>0</v>
      </c>
      <c r="S31" s="54">
        <f t="shared" si="1"/>
        <v>0</v>
      </c>
      <c r="T31" s="6"/>
      <c r="U31" s="6"/>
      <c r="V31" s="6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48" x14ac:dyDescent="0.25">
      <c r="A32" s="8">
        <v>17</v>
      </c>
      <c r="B32" s="10" t="s">
        <v>37</v>
      </c>
      <c r="C32" s="9">
        <v>12.089</v>
      </c>
      <c r="D32" s="6">
        <v>0</v>
      </c>
      <c r="E32" s="55">
        <v>6</v>
      </c>
      <c r="F32" s="40" t="s">
        <v>97</v>
      </c>
      <c r="G32" s="17">
        <v>0</v>
      </c>
      <c r="H32" s="57">
        <v>0</v>
      </c>
      <c r="I32" s="13"/>
      <c r="J32" s="13"/>
      <c r="K32" s="13"/>
      <c r="L32" s="13"/>
      <c r="M32" s="13"/>
      <c r="N32" s="13"/>
      <c r="O32" s="13"/>
      <c r="P32" s="13">
        <f t="shared" si="0"/>
        <v>0.60000000000000009</v>
      </c>
      <c r="Q32" s="53">
        <v>0.1</v>
      </c>
      <c r="R32" s="17">
        <f t="shared" si="2"/>
        <v>0</v>
      </c>
      <c r="S32" s="54">
        <f t="shared" si="1"/>
        <v>0</v>
      </c>
      <c r="T32" s="6"/>
      <c r="U32" s="6"/>
      <c r="V32" s="6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36" x14ac:dyDescent="0.25">
      <c r="A33" s="8">
        <v>18</v>
      </c>
      <c r="B33" s="10" t="s">
        <v>38</v>
      </c>
      <c r="C33" s="9">
        <v>12.076000000000001</v>
      </c>
      <c r="D33" s="6">
        <v>0</v>
      </c>
      <c r="E33" s="55">
        <v>12</v>
      </c>
      <c r="F33" s="40" t="s">
        <v>97</v>
      </c>
      <c r="G33" s="17">
        <v>0</v>
      </c>
      <c r="H33" s="57">
        <v>0</v>
      </c>
      <c r="I33" s="13"/>
      <c r="J33" s="13"/>
      <c r="K33" s="13"/>
      <c r="L33" s="13"/>
      <c r="M33" s="13"/>
      <c r="N33" s="13"/>
      <c r="O33" s="13"/>
      <c r="P33" s="13">
        <v>0</v>
      </c>
      <c r="Q33" s="53">
        <v>0.1</v>
      </c>
      <c r="R33" s="17">
        <v>0</v>
      </c>
      <c r="S33" s="54">
        <f t="shared" si="1"/>
        <v>0</v>
      </c>
      <c r="T33" s="6"/>
      <c r="U33" s="6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61.5" customHeight="1" x14ac:dyDescent="0.25">
      <c r="A34" s="43" t="s">
        <v>91</v>
      </c>
      <c r="B34" s="10" t="s">
        <v>71</v>
      </c>
      <c r="C34" s="9">
        <v>5.2629999999999999</v>
      </c>
      <c r="D34" s="6">
        <v>16</v>
      </c>
      <c r="E34" s="55">
        <v>12</v>
      </c>
      <c r="F34" s="40" t="s">
        <v>97</v>
      </c>
      <c r="G34" s="17">
        <v>1</v>
      </c>
      <c r="H34" s="57">
        <v>0</v>
      </c>
      <c r="I34" s="13"/>
      <c r="J34" s="13"/>
      <c r="K34" s="13"/>
      <c r="L34" s="13">
        <v>0</v>
      </c>
      <c r="M34" s="13">
        <v>0</v>
      </c>
      <c r="N34" s="13">
        <v>0</v>
      </c>
      <c r="O34" s="13">
        <v>0</v>
      </c>
      <c r="P34" s="13">
        <f t="shared" si="0"/>
        <v>1.2000000000000002</v>
      </c>
      <c r="Q34" s="53">
        <v>0.1</v>
      </c>
      <c r="R34" s="17">
        <f t="shared" si="2"/>
        <v>1</v>
      </c>
      <c r="S34" s="54">
        <f t="shared" si="1"/>
        <v>8.3333333333333329E-2</v>
      </c>
      <c r="T34" s="6"/>
      <c r="U34" s="6"/>
      <c r="V34" s="6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53.25" customHeight="1" x14ac:dyDescent="0.25">
      <c r="A35" s="43" t="s">
        <v>92</v>
      </c>
      <c r="B35" s="10" t="s">
        <v>72</v>
      </c>
      <c r="C35" s="9">
        <v>11.74</v>
      </c>
      <c r="D35" s="6">
        <v>10</v>
      </c>
      <c r="E35" s="55">
        <v>11</v>
      </c>
      <c r="F35" s="40" t="s">
        <v>97</v>
      </c>
      <c r="G35" s="17">
        <v>1</v>
      </c>
      <c r="H35" s="57">
        <v>0</v>
      </c>
      <c r="I35" s="13"/>
      <c r="J35" s="13"/>
      <c r="K35" s="13"/>
      <c r="L35" s="13">
        <v>0</v>
      </c>
      <c r="M35" s="13">
        <v>0</v>
      </c>
      <c r="N35" s="13">
        <v>0</v>
      </c>
      <c r="O35" s="13">
        <v>0</v>
      </c>
      <c r="P35" s="13">
        <f t="shared" si="0"/>
        <v>1.1000000000000001</v>
      </c>
      <c r="Q35" s="53">
        <v>0.1</v>
      </c>
      <c r="R35" s="17">
        <f t="shared" si="2"/>
        <v>1</v>
      </c>
      <c r="S35" s="54">
        <f t="shared" si="1"/>
        <v>9.0909090909090912E-2</v>
      </c>
      <c r="T35" s="6"/>
      <c r="U35" s="6"/>
      <c r="V35" s="6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36" x14ac:dyDescent="0.25">
      <c r="A36" s="8">
        <v>20</v>
      </c>
      <c r="B36" s="10" t="s">
        <v>39</v>
      </c>
      <c r="C36" s="9">
        <v>21.366</v>
      </c>
      <c r="D36" s="6">
        <v>10</v>
      </c>
      <c r="E36" s="55" t="s">
        <v>77</v>
      </c>
      <c r="F36" s="40" t="s">
        <v>97</v>
      </c>
      <c r="G36" s="17">
        <v>0</v>
      </c>
      <c r="H36" s="57">
        <v>0</v>
      </c>
      <c r="I36" s="13"/>
      <c r="J36" s="13"/>
      <c r="K36" s="13"/>
      <c r="L36" s="13"/>
      <c r="M36" s="13"/>
      <c r="N36" s="13"/>
      <c r="O36" s="13"/>
      <c r="P36" s="13">
        <v>0</v>
      </c>
      <c r="Q36" s="53">
        <v>0.1</v>
      </c>
      <c r="R36" s="17">
        <v>0</v>
      </c>
      <c r="S36" s="54">
        <v>0</v>
      </c>
      <c r="T36" s="6"/>
      <c r="U36" s="6"/>
      <c r="V36" s="6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60" x14ac:dyDescent="0.25">
      <c r="A37" s="8">
        <v>21</v>
      </c>
      <c r="B37" s="10" t="s">
        <v>40</v>
      </c>
      <c r="C37" s="9">
        <v>37.362000000000002</v>
      </c>
      <c r="D37" s="6">
        <v>0</v>
      </c>
      <c r="E37" s="55">
        <v>0</v>
      </c>
      <c r="F37" s="40" t="s">
        <v>97</v>
      </c>
      <c r="G37" s="17">
        <v>0</v>
      </c>
      <c r="H37" s="57">
        <v>0</v>
      </c>
      <c r="I37" s="13"/>
      <c r="J37" s="13"/>
      <c r="K37" s="13"/>
      <c r="L37" s="13"/>
      <c r="M37" s="13"/>
      <c r="N37" s="13"/>
      <c r="O37" s="13"/>
      <c r="P37" s="13">
        <f t="shared" si="0"/>
        <v>0</v>
      </c>
      <c r="Q37" s="53">
        <v>0.1</v>
      </c>
      <c r="R37" s="17">
        <f t="shared" si="2"/>
        <v>0</v>
      </c>
      <c r="S37" s="54">
        <f t="shared" si="1"/>
        <v>0</v>
      </c>
      <c r="T37" s="6"/>
      <c r="U37" s="6"/>
      <c r="V37" s="6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48" x14ac:dyDescent="0.25">
      <c r="A38" s="8">
        <v>22</v>
      </c>
      <c r="B38" s="10" t="s">
        <v>41</v>
      </c>
      <c r="C38" s="9">
        <v>49.816000000000003</v>
      </c>
      <c r="D38" s="6" t="s">
        <v>77</v>
      </c>
      <c r="E38" s="55" t="s">
        <v>77</v>
      </c>
      <c r="F38" s="40" t="s">
        <v>97</v>
      </c>
      <c r="G38" s="17">
        <v>0</v>
      </c>
      <c r="H38" s="57">
        <v>0</v>
      </c>
      <c r="I38" s="13"/>
      <c r="J38" s="13"/>
      <c r="K38" s="13"/>
      <c r="L38" s="13"/>
      <c r="M38" s="13"/>
      <c r="N38" s="13"/>
      <c r="O38" s="13"/>
      <c r="P38" s="13">
        <v>0</v>
      </c>
      <c r="Q38" s="53">
        <v>0.1</v>
      </c>
      <c r="R38" s="17">
        <v>0</v>
      </c>
      <c r="S38" s="54">
        <v>0</v>
      </c>
      <c r="T38" s="6"/>
      <c r="U38" s="6"/>
      <c r="V38" s="6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60" x14ac:dyDescent="0.25">
      <c r="A39" s="8">
        <v>23</v>
      </c>
      <c r="B39" s="10" t="s">
        <v>42</v>
      </c>
      <c r="C39" s="9">
        <v>23.972000000000001</v>
      </c>
      <c r="D39" s="6">
        <v>18</v>
      </c>
      <c r="E39" s="55">
        <v>19</v>
      </c>
      <c r="F39" s="40" t="s">
        <v>97</v>
      </c>
      <c r="G39" s="17">
        <v>0</v>
      </c>
      <c r="H39" s="57">
        <v>0</v>
      </c>
      <c r="I39" s="13"/>
      <c r="J39" s="13"/>
      <c r="K39" s="13"/>
      <c r="L39" s="13"/>
      <c r="M39" s="13"/>
      <c r="N39" s="13"/>
      <c r="O39" s="13"/>
      <c r="P39" s="13">
        <v>0</v>
      </c>
      <c r="Q39" s="53">
        <v>0.1</v>
      </c>
      <c r="R39" s="17">
        <v>0</v>
      </c>
      <c r="S39" s="54">
        <f t="shared" si="1"/>
        <v>0</v>
      </c>
      <c r="T39" s="6"/>
      <c r="U39" s="6"/>
      <c r="V39" s="6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48" x14ac:dyDescent="0.25">
      <c r="A40" s="8">
        <v>24</v>
      </c>
      <c r="B40" s="10" t="s">
        <v>43</v>
      </c>
      <c r="C40" s="9">
        <v>31.5</v>
      </c>
      <c r="D40" s="6" t="s">
        <v>77</v>
      </c>
      <c r="E40" s="55" t="s">
        <v>77</v>
      </c>
      <c r="F40" s="40" t="s">
        <v>97</v>
      </c>
      <c r="G40" s="17">
        <v>0</v>
      </c>
      <c r="H40" s="57">
        <v>0</v>
      </c>
      <c r="I40" s="13"/>
      <c r="J40" s="13"/>
      <c r="K40" s="13"/>
      <c r="L40" s="13"/>
      <c r="M40" s="13"/>
      <c r="N40" s="13"/>
      <c r="O40" s="13"/>
      <c r="P40" s="13">
        <v>0</v>
      </c>
      <c r="Q40" s="53">
        <v>0.1</v>
      </c>
      <c r="R40" s="17">
        <v>0</v>
      </c>
      <c r="S40" s="54">
        <v>0</v>
      </c>
      <c r="T40" s="6"/>
      <c r="U40" s="6"/>
      <c r="V40" s="6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48" x14ac:dyDescent="0.25">
      <c r="A41" s="8">
        <v>25</v>
      </c>
      <c r="B41" s="10" t="s">
        <v>44</v>
      </c>
      <c r="C41" s="9">
        <v>38.970999999999997</v>
      </c>
      <c r="D41" s="6">
        <v>53</v>
      </c>
      <c r="E41" s="55">
        <v>50</v>
      </c>
      <c r="F41" s="40" t="s">
        <v>97</v>
      </c>
      <c r="G41" s="17">
        <v>4</v>
      </c>
      <c r="H41" s="57">
        <v>0</v>
      </c>
      <c r="I41" s="13"/>
      <c r="J41" s="13"/>
      <c r="K41" s="13"/>
      <c r="L41" s="13">
        <v>4</v>
      </c>
      <c r="M41" s="13">
        <v>0</v>
      </c>
      <c r="N41" s="13">
        <v>0</v>
      </c>
      <c r="O41" s="13">
        <v>0</v>
      </c>
      <c r="P41" s="13">
        <f t="shared" si="0"/>
        <v>5</v>
      </c>
      <c r="Q41" s="53">
        <v>0.1</v>
      </c>
      <c r="R41" s="17">
        <v>4</v>
      </c>
      <c r="S41" s="54">
        <f t="shared" si="1"/>
        <v>0.08</v>
      </c>
      <c r="T41" s="6"/>
      <c r="U41" s="6"/>
      <c r="V41" s="6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60" x14ac:dyDescent="0.25">
      <c r="A42" s="8">
        <v>26</v>
      </c>
      <c r="B42" s="26" t="s">
        <v>45</v>
      </c>
      <c r="C42" s="9">
        <v>59.8</v>
      </c>
      <c r="D42" s="6">
        <v>0</v>
      </c>
      <c r="E42" s="55">
        <v>0</v>
      </c>
      <c r="F42" s="40" t="s">
        <v>97</v>
      </c>
      <c r="G42" s="17">
        <v>0</v>
      </c>
      <c r="H42" s="57">
        <v>0</v>
      </c>
      <c r="I42" s="13"/>
      <c r="J42" s="13"/>
      <c r="K42" s="13"/>
      <c r="L42" s="13"/>
      <c r="M42" s="13"/>
      <c r="N42" s="13"/>
      <c r="O42" s="13"/>
      <c r="P42" s="13">
        <f t="shared" si="0"/>
        <v>0</v>
      </c>
      <c r="Q42" s="53">
        <v>0.1</v>
      </c>
      <c r="R42" s="17">
        <f t="shared" si="2"/>
        <v>0</v>
      </c>
      <c r="S42" s="54">
        <f t="shared" si="1"/>
        <v>0</v>
      </c>
      <c r="T42" s="6"/>
      <c r="U42" s="6"/>
      <c r="V42" s="6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60" x14ac:dyDescent="0.25">
      <c r="A43" s="8">
        <v>27</v>
      </c>
      <c r="B43" s="10" t="s">
        <v>46</v>
      </c>
      <c r="C43" s="9">
        <v>28.702000000000002</v>
      </c>
      <c r="D43" s="6">
        <v>0</v>
      </c>
      <c r="E43" s="55">
        <v>0</v>
      </c>
      <c r="F43" s="40" t="s">
        <v>97</v>
      </c>
      <c r="G43" s="17">
        <v>0</v>
      </c>
      <c r="H43" s="57">
        <v>0</v>
      </c>
      <c r="I43" s="13"/>
      <c r="J43" s="13"/>
      <c r="K43" s="13"/>
      <c r="L43" s="13"/>
      <c r="M43" s="13"/>
      <c r="N43" s="13"/>
      <c r="O43" s="13"/>
      <c r="P43" s="13">
        <f t="shared" si="0"/>
        <v>0</v>
      </c>
      <c r="Q43" s="53">
        <v>0.1</v>
      </c>
      <c r="R43" s="17">
        <f t="shared" si="2"/>
        <v>0</v>
      </c>
      <c r="S43" s="54">
        <f t="shared" si="1"/>
        <v>0</v>
      </c>
      <c r="T43" s="6"/>
      <c r="U43" s="6"/>
      <c r="V43" s="6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48" x14ac:dyDescent="0.25">
      <c r="A44" s="8">
        <v>28</v>
      </c>
      <c r="B44" s="10" t="s">
        <v>47</v>
      </c>
      <c r="C44" s="9">
        <v>27.7</v>
      </c>
      <c r="D44" s="6">
        <v>0</v>
      </c>
      <c r="E44" s="55">
        <v>0</v>
      </c>
      <c r="F44" s="40" t="s">
        <v>97</v>
      </c>
      <c r="G44" s="17">
        <v>0</v>
      </c>
      <c r="H44" s="57">
        <v>0</v>
      </c>
      <c r="I44" s="13"/>
      <c r="J44" s="13"/>
      <c r="K44" s="13"/>
      <c r="L44" s="13"/>
      <c r="M44" s="13"/>
      <c r="N44" s="13"/>
      <c r="O44" s="13"/>
      <c r="P44" s="13">
        <f t="shared" si="0"/>
        <v>0</v>
      </c>
      <c r="Q44" s="53">
        <v>0.1</v>
      </c>
      <c r="R44" s="17">
        <f t="shared" si="2"/>
        <v>0</v>
      </c>
      <c r="S44" s="54">
        <f t="shared" si="1"/>
        <v>0</v>
      </c>
      <c r="T44" s="6"/>
      <c r="U44" s="6"/>
      <c r="V44" s="6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s="15" customFormat="1" ht="48" x14ac:dyDescent="0.25">
      <c r="A45" s="8">
        <v>29</v>
      </c>
      <c r="B45" s="10" t="s">
        <v>48</v>
      </c>
      <c r="C45" s="9">
        <v>41.25</v>
      </c>
      <c r="D45" s="6">
        <v>0</v>
      </c>
      <c r="E45" s="55">
        <v>0</v>
      </c>
      <c r="F45" s="40" t="s">
        <v>97</v>
      </c>
      <c r="G45" s="17">
        <v>0</v>
      </c>
      <c r="H45" s="57">
        <v>0</v>
      </c>
      <c r="I45" s="13"/>
      <c r="J45" s="13"/>
      <c r="K45" s="13"/>
      <c r="L45" s="13"/>
      <c r="M45" s="13"/>
      <c r="N45" s="13"/>
      <c r="O45" s="13"/>
      <c r="P45" s="13">
        <f t="shared" si="0"/>
        <v>0</v>
      </c>
      <c r="Q45" s="53">
        <v>0.1</v>
      </c>
      <c r="R45" s="17">
        <f t="shared" si="2"/>
        <v>0</v>
      </c>
      <c r="S45" s="54">
        <f t="shared" si="1"/>
        <v>0</v>
      </c>
      <c r="T45" s="6"/>
      <c r="U45" s="6"/>
      <c r="V45" s="6"/>
      <c r="W45" s="14"/>
      <c r="X45" s="7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</row>
    <row r="46" spans="1:51" ht="60" x14ac:dyDescent="0.25">
      <c r="A46" s="8">
        <v>30</v>
      </c>
      <c r="B46" s="10" t="s">
        <v>49</v>
      </c>
      <c r="C46" s="9">
        <v>41.254199999999997</v>
      </c>
      <c r="D46" s="6">
        <v>0</v>
      </c>
      <c r="E46" s="55">
        <v>0</v>
      </c>
      <c r="F46" s="40" t="s">
        <v>97</v>
      </c>
      <c r="G46" s="17">
        <v>0</v>
      </c>
      <c r="H46" s="57">
        <v>0</v>
      </c>
      <c r="I46" s="13"/>
      <c r="J46" s="13"/>
      <c r="K46" s="13"/>
      <c r="L46" s="13"/>
      <c r="M46" s="13"/>
      <c r="N46" s="13"/>
      <c r="O46" s="13"/>
      <c r="P46" s="13">
        <f t="shared" si="0"/>
        <v>0</v>
      </c>
      <c r="Q46" s="53">
        <v>0.1</v>
      </c>
      <c r="R46" s="17">
        <f t="shared" si="2"/>
        <v>0</v>
      </c>
      <c r="S46" s="54">
        <f t="shared" si="1"/>
        <v>0</v>
      </c>
      <c r="T46" s="6"/>
      <c r="U46" s="6"/>
      <c r="V46" s="6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60" x14ac:dyDescent="0.25">
      <c r="A47" s="8">
        <v>31</v>
      </c>
      <c r="B47" s="10" t="s">
        <v>50</v>
      </c>
      <c r="C47" s="9">
        <v>45.048999999999999</v>
      </c>
      <c r="D47" s="6">
        <v>0</v>
      </c>
      <c r="E47" s="55">
        <v>0</v>
      </c>
      <c r="F47" s="40" t="s">
        <v>97</v>
      </c>
      <c r="G47" s="17">
        <v>0</v>
      </c>
      <c r="H47" s="57">
        <v>0</v>
      </c>
      <c r="I47" s="13"/>
      <c r="J47" s="13"/>
      <c r="K47" s="13"/>
      <c r="L47" s="13"/>
      <c r="M47" s="13"/>
      <c r="N47" s="13"/>
      <c r="O47" s="13"/>
      <c r="P47" s="13">
        <f t="shared" si="0"/>
        <v>0</v>
      </c>
      <c r="Q47" s="53">
        <v>0.1</v>
      </c>
      <c r="R47" s="17">
        <f t="shared" si="2"/>
        <v>0</v>
      </c>
      <c r="S47" s="54">
        <f t="shared" si="1"/>
        <v>0</v>
      </c>
      <c r="T47" s="6"/>
      <c r="U47" s="6"/>
      <c r="V47" s="6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69" customHeight="1" x14ac:dyDescent="0.25">
      <c r="A48" s="8">
        <v>32</v>
      </c>
      <c r="B48" s="10" t="s">
        <v>51</v>
      </c>
      <c r="C48" s="9">
        <v>38.18</v>
      </c>
      <c r="D48" s="6">
        <v>31</v>
      </c>
      <c r="E48" s="55">
        <v>40</v>
      </c>
      <c r="F48" s="40" t="s">
        <v>97</v>
      </c>
      <c r="G48" s="17">
        <v>2</v>
      </c>
      <c r="H48" s="57">
        <v>0</v>
      </c>
      <c r="I48" s="13"/>
      <c r="J48" s="13"/>
      <c r="K48" s="13"/>
      <c r="L48" s="13">
        <v>0</v>
      </c>
      <c r="M48" s="13">
        <v>0</v>
      </c>
      <c r="N48" s="13">
        <v>0</v>
      </c>
      <c r="O48" s="13">
        <v>0</v>
      </c>
      <c r="P48" s="13">
        <f t="shared" si="0"/>
        <v>4</v>
      </c>
      <c r="Q48" s="53">
        <v>0.1</v>
      </c>
      <c r="R48" s="17">
        <v>3</v>
      </c>
      <c r="S48" s="54">
        <f t="shared" si="1"/>
        <v>7.4999999999999997E-2</v>
      </c>
      <c r="T48" s="6"/>
      <c r="U48" s="6"/>
      <c r="V48" s="6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48" x14ac:dyDescent="0.25">
      <c r="A49" s="8">
        <v>33</v>
      </c>
      <c r="B49" s="10" t="s">
        <v>68</v>
      </c>
      <c r="C49" s="9">
        <v>22.2</v>
      </c>
      <c r="D49" s="6">
        <v>22</v>
      </c>
      <c r="E49" s="55">
        <v>21</v>
      </c>
      <c r="F49" s="40" t="s">
        <v>97</v>
      </c>
      <c r="G49" s="17">
        <v>2</v>
      </c>
      <c r="H49" s="57">
        <v>0</v>
      </c>
      <c r="I49" s="13"/>
      <c r="J49" s="13"/>
      <c r="K49" s="13"/>
      <c r="L49" s="13">
        <v>0</v>
      </c>
      <c r="M49" s="13">
        <v>0</v>
      </c>
      <c r="N49" s="13">
        <v>0</v>
      </c>
      <c r="O49" s="13">
        <v>0</v>
      </c>
      <c r="P49" s="13">
        <f t="shared" si="0"/>
        <v>2.1</v>
      </c>
      <c r="Q49" s="53">
        <v>0.1</v>
      </c>
      <c r="R49" s="17">
        <f t="shared" si="2"/>
        <v>2</v>
      </c>
      <c r="S49" s="54">
        <f t="shared" si="1"/>
        <v>9.5238095238095233E-2</v>
      </c>
      <c r="T49" s="6"/>
      <c r="U49" s="6"/>
      <c r="V49" s="6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36" x14ac:dyDescent="0.25">
      <c r="A50" s="8">
        <v>34</v>
      </c>
      <c r="B50" s="10" t="s">
        <v>52</v>
      </c>
      <c r="C50" s="9">
        <v>449.37060000000002</v>
      </c>
      <c r="D50" s="6">
        <v>102</v>
      </c>
      <c r="E50" s="55">
        <v>120</v>
      </c>
      <c r="F50" s="40" t="s">
        <v>97</v>
      </c>
      <c r="G50" s="17">
        <v>10</v>
      </c>
      <c r="H50" s="57">
        <v>0</v>
      </c>
      <c r="I50" s="13"/>
      <c r="J50" s="13"/>
      <c r="K50" s="13"/>
      <c r="L50" s="13">
        <v>6</v>
      </c>
      <c r="M50" s="13">
        <v>0</v>
      </c>
      <c r="N50" s="13">
        <v>0</v>
      </c>
      <c r="O50" s="13">
        <v>0</v>
      </c>
      <c r="P50" s="13">
        <f t="shared" si="0"/>
        <v>12</v>
      </c>
      <c r="Q50" s="53">
        <v>0.1</v>
      </c>
      <c r="R50" s="17">
        <f t="shared" si="2"/>
        <v>12</v>
      </c>
      <c r="S50" s="54">
        <f t="shared" si="1"/>
        <v>0.1</v>
      </c>
      <c r="T50" s="6"/>
      <c r="U50" s="6"/>
      <c r="V50" s="6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36.75" x14ac:dyDescent="0.25">
      <c r="A51" s="8">
        <v>35</v>
      </c>
      <c r="B51" s="11" t="s">
        <v>53</v>
      </c>
      <c r="C51" s="9">
        <v>26.11</v>
      </c>
      <c r="D51" s="6">
        <v>10</v>
      </c>
      <c r="E51" s="55">
        <v>12</v>
      </c>
      <c r="F51" s="40" t="s">
        <v>97</v>
      </c>
      <c r="G51" s="17">
        <v>0</v>
      </c>
      <c r="H51" s="57">
        <v>0</v>
      </c>
      <c r="I51" s="13"/>
      <c r="J51" s="13"/>
      <c r="K51" s="13"/>
      <c r="L51" s="13"/>
      <c r="M51" s="13"/>
      <c r="N51" s="13"/>
      <c r="O51" s="13"/>
      <c r="P51" s="13">
        <v>0</v>
      </c>
      <c r="Q51" s="53">
        <v>0.1</v>
      </c>
      <c r="R51" s="17">
        <v>0</v>
      </c>
      <c r="S51" s="54">
        <f t="shared" si="1"/>
        <v>0</v>
      </c>
      <c r="T51" s="6"/>
      <c r="U51" s="6"/>
      <c r="V51" s="6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36.75" x14ac:dyDescent="0.25">
      <c r="A52" s="8">
        <v>36</v>
      </c>
      <c r="B52" s="11" t="s">
        <v>54</v>
      </c>
      <c r="C52" s="9">
        <v>18.93</v>
      </c>
      <c r="D52" s="6">
        <v>0</v>
      </c>
      <c r="E52" s="55">
        <v>0</v>
      </c>
      <c r="F52" s="40" t="s">
        <v>97</v>
      </c>
      <c r="G52" s="17">
        <v>0</v>
      </c>
      <c r="H52" s="57">
        <v>0</v>
      </c>
      <c r="I52" s="13"/>
      <c r="J52" s="13"/>
      <c r="K52" s="13"/>
      <c r="L52" s="13"/>
      <c r="M52" s="13"/>
      <c r="N52" s="13"/>
      <c r="O52" s="13"/>
      <c r="P52" s="13">
        <f t="shared" si="0"/>
        <v>0</v>
      </c>
      <c r="Q52" s="53">
        <v>0.1</v>
      </c>
      <c r="R52" s="17">
        <f t="shared" si="2"/>
        <v>0</v>
      </c>
      <c r="S52" s="54">
        <f t="shared" si="1"/>
        <v>0</v>
      </c>
      <c r="T52" s="6"/>
      <c r="U52" s="6"/>
      <c r="V52" s="6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36.75" x14ac:dyDescent="0.25">
      <c r="A53" s="8">
        <v>37</v>
      </c>
      <c r="B53" s="11" t="s">
        <v>55</v>
      </c>
      <c r="C53" s="9">
        <v>21.9</v>
      </c>
      <c r="D53" s="9">
        <v>14</v>
      </c>
      <c r="E53" s="38">
        <v>12</v>
      </c>
      <c r="F53" s="40" t="s">
        <v>97</v>
      </c>
      <c r="G53" s="17">
        <v>0</v>
      </c>
      <c r="H53" s="57">
        <v>0</v>
      </c>
      <c r="I53" s="13"/>
      <c r="J53" s="13"/>
      <c r="K53" s="13"/>
      <c r="L53" s="13"/>
      <c r="M53" s="13"/>
      <c r="N53" s="13"/>
      <c r="O53" s="13"/>
      <c r="P53" s="13">
        <v>0</v>
      </c>
      <c r="Q53" s="53">
        <v>0.1</v>
      </c>
      <c r="R53" s="17">
        <v>0</v>
      </c>
      <c r="S53" s="54">
        <f t="shared" si="1"/>
        <v>0</v>
      </c>
      <c r="T53" s="6"/>
      <c r="U53" s="6"/>
      <c r="V53" s="6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25.5" x14ac:dyDescent="0.25">
      <c r="A54" s="8">
        <v>38</v>
      </c>
      <c r="B54" s="11" t="s">
        <v>56</v>
      </c>
      <c r="C54" s="9">
        <v>8.4</v>
      </c>
      <c r="D54" s="9">
        <v>0</v>
      </c>
      <c r="E54" s="38">
        <v>0</v>
      </c>
      <c r="F54" s="40" t="s">
        <v>97</v>
      </c>
      <c r="G54" s="17">
        <v>0</v>
      </c>
      <c r="H54" s="57">
        <v>0</v>
      </c>
      <c r="I54" s="13"/>
      <c r="J54" s="13"/>
      <c r="K54" s="13"/>
      <c r="L54" s="13"/>
      <c r="M54" s="13"/>
      <c r="N54" s="13"/>
      <c r="O54" s="13"/>
      <c r="P54" s="13">
        <f t="shared" si="0"/>
        <v>0</v>
      </c>
      <c r="Q54" s="53">
        <v>0.1</v>
      </c>
      <c r="R54" s="17">
        <f t="shared" si="2"/>
        <v>0</v>
      </c>
      <c r="S54" s="54">
        <f t="shared" si="1"/>
        <v>0</v>
      </c>
      <c r="T54" s="6"/>
      <c r="U54" s="6"/>
      <c r="V54" s="6"/>
    </row>
    <row r="55" spans="1:51" ht="25.5" x14ac:dyDescent="0.25">
      <c r="A55" s="8">
        <v>39</v>
      </c>
      <c r="B55" s="11" t="s">
        <v>73</v>
      </c>
      <c r="C55" s="9">
        <v>5.62</v>
      </c>
      <c r="D55" s="9">
        <v>10</v>
      </c>
      <c r="E55" s="38">
        <v>14</v>
      </c>
      <c r="F55" s="40" t="s">
        <v>97</v>
      </c>
      <c r="G55" s="17">
        <v>1</v>
      </c>
      <c r="H55" s="57">
        <v>0</v>
      </c>
      <c r="I55" s="13"/>
      <c r="J55" s="13"/>
      <c r="K55" s="13"/>
      <c r="L55" s="13">
        <v>0</v>
      </c>
      <c r="M55" s="13">
        <v>0</v>
      </c>
      <c r="N55" s="13">
        <v>0</v>
      </c>
      <c r="O55" s="13">
        <v>0</v>
      </c>
      <c r="P55" s="13">
        <f t="shared" si="0"/>
        <v>1.4000000000000001</v>
      </c>
      <c r="Q55" s="53">
        <v>0.1</v>
      </c>
      <c r="R55" s="17">
        <f t="shared" si="2"/>
        <v>1</v>
      </c>
      <c r="S55" s="54">
        <f t="shared" si="1"/>
        <v>7.1428571428571425E-2</v>
      </c>
      <c r="T55" s="6"/>
      <c r="U55" s="6"/>
      <c r="V55" s="6"/>
    </row>
    <row r="56" spans="1:51" ht="36.75" x14ac:dyDescent="0.25">
      <c r="A56" s="8">
        <v>40</v>
      </c>
      <c r="B56" s="11" t="s">
        <v>74</v>
      </c>
      <c r="C56" s="9">
        <v>22.54</v>
      </c>
      <c r="D56" s="9">
        <v>12</v>
      </c>
      <c r="E56" s="38">
        <v>22</v>
      </c>
      <c r="F56" s="40" t="s">
        <v>97</v>
      </c>
      <c r="G56" s="17">
        <v>1</v>
      </c>
      <c r="H56" s="57">
        <v>0</v>
      </c>
      <c r="I56" s="13"/>
      <c r="J56" s="13"/>
      <c r="K56" s="13"/>
      <c r="L56" s="13">
        <v>0</v>
      </c>
      <c r="M56" s="13">
        <v>0</v>
      </c>
      <c r="N56" s="13">
        <v>0</v>
      </c>
      <c r="O56" s="13">
        <v>0</v>
      </c>
      <c r="P56" s="13">
        <f t="shared" si="0"/>
        <v>2.2000000000000002</v>
      </c>
      <c r="Q56" s="53">
        <v>0.1</v>
      </c>
      <c r="R56" s="17">
        <f t="shared" si="2"/>
        <v>2</v>
      </c>
      <c r="S56" s="54">
        <f t="shared" si="1"/>
        <v>9.0909090909090912E-2</v>
      </c>
      <c r="T56" s="6"/>
      <c r="U56" s="6"/>
      <c r="V56" s="6"/>
    </row>
    <row r="57" spans="1:51" ht="48.75" x14ac:dyDescent="0.25">
      <c r="A57" s="8">
        <v>41</v>
      </c>
      <c r="B57" s="11" t="s">
        <v>98</v>
      </c>
      <c r="C57" s="9">
        <f>SUM(C58:C89)</f>
        <v>512.99700000000007</v>
      </c>
      <c r="D57" s="9">
        <v>0</v>
      </c>
      <c r="E57" s="38" t="s">
        <v>77</v>
      </c>
      <c r="F57" s="40" t="s">
        <v>97</v>
      </c>
      <c r="G57" s="17">
        <v>0</v>
      </c>
      <c r="H57" s="57">
        <v>0</v>
      </c>
      <c r="I57" s="13"/>
      <c r="J57" s="13"/>
      <c r="K57" s="13"/>
      <c r="L57" s="13"/>
      <c r="M57" s="13"/>
      <c r="N57" s="13"/>
      <c r="O57" s="13"/>
      <c r="P57" s="53" t="s">
        <v>59</v>
      </c>
      <c r="Q57" s="53" t="s">
        <v>59</v>
      </c>
      <c r="R57" s="17" t="s">
        <v>59</v>
      </c>
      <c r="S57" s="54" t="s">
        <v>59</v>
      </c>
      <c r="T57" s="6"/>
      <c r="U57" s="6"/>
      <c r="V57" s="6"/>
      <c r="W57" s="6">
        <f>SUM(W58:W89)</f>
        <v>0</v>
      </c>
    </row>
    <row r="58" spans="1:51" ht="36.75" x14ac:dyDescent="0.25">
      <c r="A58" s="8" t="s">
        <v>99</v>
      </c>
      <c r="B58" s="11" t="s">
        <v>142</v>
      </c>
      <c r="C58" s="9">
        <v>10.199999999999999</v>
      </c>
      <c r="D58" s="9"/>
      <c r="E58" s="38">
        <v>0</v>
      </c>
      <c r="F58" s="40" t="s">
        <v>97</v>
      </c>
      <c r="G58" s="13"/>
      <c r="H58" s="13"/>
      <c r="I58" s="13"/>
      <c r="J58" s="13"/>
      <c r="K58" s="13"/>
      <c r="L58" s="13"/>
      <c r="M58" s="13"/>
      <c r="N58" s="13"/>
      <c r="O58" s="13"/>
      <c r="P58" s="13">
        <f>E58*Q58</f>
        <v>0</v>
      </c>
      <c r="Q58" s="53">
        <v>0.1</v>
      </c>
      <c r="R58" s="17">
        <f t="shared" ref="R58:R89" si="3">ROUNDDOWN(P58,0)</f>
        <v>0</v>
      </c>
      <c r="S58" s="54">
        <f>IF(E58&gt;0,R58/E58,0)</f>
        <v>0</v>
      </c>
      <c r="T58" s="6"/>
      <c r="U58" s="6"/>
      <c r="V58" s="6"/>
      <c r="W58" s="27"/>
    </row>
    <row r="59" spans="1:51" ht="36.75" x14ac:dyDescent="0.25">
      <c r="A59" s="8" t="s">
        <v>100</v>
      </c>
      <c r="B59" s="11" t="s">
        <v>143</v>
      </c>
      <c r="C59" s="9">
        <v>19.79</v>
      </c>
      <c r="D59" s="9"/>
      <c r="E59" s="38">
        <v>0</v>
      </c>
      <c r="F59" s="40" t="s">
        <v>97</v>
      </c>
      <c r="G59" s="13"/>
      <c r="H59" s="13"/>
      <c r="I59" s="13"/>
      <c r="J59" s="13"/>
      <c r="K59" s="13"/>
      <c r="L59" s="13"/>
      <c r="M59" s="13"/>
      <c r="N59" s="13"/>
      <c r="O59" s="13"/>
      <c r="P59" s="13">
        <f t="shared" ref="P59:P89" si="4">E59*Q59</f>
        <v>0</v>
      </c>
      <c r="Q59" s="53">
        <v>0.1</v>
      </c>
      <c r="R59" s="17">
        <f t="shared" si="3"/>
        <v>0</v>
      </c>
      <c r="S59" s="54">
        <f>IF(E59&gt;0,R59/E59,0)</f>
        <v>0</v>
      </c>
      <c r="T59" s="6"/>
      <c r="U59" s="6"/>
      <c r="V59" s="6"/>
      <c r="W59" s="27"/>
    </row>
    <row r="60" spans="1:51" ht="36.75" x14ac:dyDescent="0.25">
      <c r="A60" s="8" t="s">
        <v>101</v>
      </c>
      <c r="B60" s="11" t="s">
        <v>144</v>
      </c>
      <c r="C60" s="9">
        <v>16.43</v>
      </c>
      <c r="D60" s="9"/>
      <c r="E60" s="38">
        <v>0</v>
      </c>
      <c r="F60" s="40" t="s">
        <v>97</v>
      </c>
      <c r="G60" s="13"/>
      <c r="H60" s="13"/>
      <c r="I60" s="13"/>
      <c r="J60" s="13"/>
      <c r="K60" s="13"/>
      <c r="L60" s="13"/>
      <c r="M60" s="13"/>
      <c r="N60" s="13"/>
      <c r="O60" s="13"/>
      <c r="P60" s="13">
        <f t="shared" si="4"/>
        <v>0</v>
      </c>
      <c r="Q60" s="53">
        <v>0.1</v>
      </c>
      <c r="R60" s="17">
        <f t="shared" si="3"/>
        <v>0</v>
      </c>
      <c r="S60" s="54">
        <f t="shared" ref="S60:S89" si="5">IF(E60&gt;0,R60/E60,0)</f>
        <v>0</v>
      </c>
      <c r="T60" s="6"/>
      <c r="U60" s="6"/>
      <c r="V60" s="6"/>
      <c r="W60" s="27"/>
    </row>
    <row r="61" spans="1:51" ht="36.75" x14ac:dyDescent="0.25">
      <c r="A61" s="8" t="s">
        <v>102</v>
      </c>
      <c r="B61" s="11" t="s">
        <v>134</v>
      </c>
      <c r="C61" s="9">
        <v>9.1539999999999999</v>
      </c>
      <c r="D61" s="9"/>
      <c r="E61" s="38">
        <v>0</v>
      </c>
      <c r="F61" s="40" t="s">
        <v>97</v>
      </c>
      <c r="G61" s="13"/>
      <c r="H61" s="13"/>
      <c r="I61" s="13"/>
      <c r="J61" s="13"/>
      <c r="K61" s="13"/>
      <c r="L61" s="13"/>
      <c r="M61" s="13"/>
      <c r="N61" s="13"/>
      <c r="O61" s="13"/>
      <c r="P61" s="13">
        <f t="shared" si="4"/>
        <v>0</v>
      </c>
      <c r="Q61" s="53">
        <v>0.1</v>
      </c>
      <c r="R61" s="17">
        <f t="shared" si="3"/>
        <v>0</v>
      </c>
      <c r="S61" s="54">
        <f t="shared" si="5"/>
        <v>0</v>
      </c>
      <c r="T61" s="6"/>
      <c r="U61" s="6"/>
      <c r="V61" s="6"/>
      <c r="W61" s="27"/>
    </row>
    <row r="62" spans="1:51" ht="36.75" x14ac:dyDescent="0.25">
      <c r="A62" s="8" t="s">
        <v>103</v>
      </c>
      <c r="B62" s="11" t="s">
        <v>135</v>
      </c>
      <c r="C62" s="9">
        <v>35.76</v>
      </c>
      <c r="D62" s="9"/>
      <c r="E62" s="38">
        <v>0</v>
      </c>
      <c r="F62" s="40" t="s">
        <v>97</v>
      </c>
      <c r="G62" s="13"/>
      <c r="H62" s="13"/>
      <c r="I62" s="13"/>
      <c r="J62" s="13"/>
      <c r="K62" s="13"/>
      <c r="L62" s="13"/>
      <c r="M62" s="13"/>
      <c r="N62" s="13"/>
      <c r="O62" s="13"/>
      <c r="P62" s="13">
        <f t="shared" si="4"/>
        <v>0</v>
      </c>
      <c r="Q62" s="53">
        <v>0.1</v>
      </c>
      <c r="R62" s="17">
        <f t="shared" si="3"/>
        <v>0</v>
      </c>
      <c r="S62" s="54">
        <f t="shared" si="5"/>
        <v>0</v>
      </c>
      <c r="T62" s="6"/>
      <c r="U62" s="6"/>
      <c r="V62" s="6"/>
      <c r="W62" s="27"/>
    </row>
    <row r="63" spans="1:51" ht="25.5" x14ac:dyDescent="0.25">
      <c r="A63" s="8" t="s">
        <v>104</v>
      </c>
      <c r="B63" s="11" t="s">
        <v>145</v>
      </c>
      <c r="C63" s="9">
        <v>11.74</v>
      </c>
      <c r="D63" s="9"/>
      <c r="E63" s="38">
        <v>0</v>
      </c>
      <c r="F63" s="40" t="s">
        <v>97</v>
      </c>
      <c r="G63" s="13"/>
      <c r="H63" s="13"/>
      <c r="I63" s="13"/>
      <c r="J63" s="13"/>
      <c r="K63" s="13"/>
      <c r="L63" s="13"/>
      <c r="M63" s="13"/>
      <c r="N63" s="13"/>
      <c r="O63" s="13"/>
      <c r="P63" s="13">
        <f t="shared" si="4"/>
        <v>0</v>
      </c>
      <c r="Q63" s="53">
        <v>0.1</v>
      </c>
      <c r="R63" s="17">
        <f t="shared" si="3"/>
        <v>0</v>
      </c>
      <c r="S63" s="54">
        <f t="shared" si="5"/>
        <v>0</v>
      </c>
      <c r="T63" s="6"/>
      <c r="U63" s="6"/>
      <c r="V63" s="6"/>
      <c r="W63" s="27"/>
    </row>
    <row r="64" spans="1:51" ht="25.5" x14ac:dyDescent="0.25">
      <c r="A64" s="8" t="s">
        <v>105</v>
      </c>
      <c r="B64" s="11" t="s">
        <v>141</v>
      </c>
      <c r="C64" s="9">
        <v>9.3520000000000003</v>
      </c>
      <c r="D64" s="9"/>
      <c r="E64" s="38">
        <v>0</v>
      </c>
      <c r="F64" s="40" t="s">
        <v>97</v>
      </c>
      <c r="G64" s="13"/>
      <c r="H64" s="13"/>
      <c r="I64" s="13"/>
      <c r="J64" s="13"/>
      <c r="K64" s="13"/>
      <c r="L64" s="13"/>
      <c r="M64" s="13"/>
      <c r="N64" s="13"/>
      <c r="O64" s="13"/>
      <c r="P64" s="13">
        <f t="shared" si="4"/>
        <v>0</v>
      </c>
      <c r="Q64" s="53">
        <v>0.1</v>
      </c>
      <c r="R64" s="17">
        <f t="shared" si="3"/>
        <v>0</v>
      </c>
      <c r="S64" s="54">
        <f t="shared" si="5"/>
        <v>0</v>
      </c>
      <c r="T64" s="6"/>
      <c r="U64" s="6"/>
      <c r="V64" s="6"/>
      <c r="W64" s="27"/>
    </row>
    <row r="65" spans="1:23" ht="36.75" x14ac:dyDescent="0.25">
      <c r="A65" s="8" t="s">
        <v>106</v>
      </c>
      <c r="B65" s="11" t="s">
        <v>146</v>
      </c>
      <c r="C65" s="9">
        <v>14.38</v>
      </c>
      <c r="D65" s="9"/>
      <c r="E65" s="38">
        <v>0</v>
      </c>
      <c r="F65" s="40" t="s">
        <v>97</v>
      </c>
      <c r="G65" s="13"/>
      <c r="H65" s="13"/>
      <c r="I65" s="13"/>
      <c r="J65" s="13"/>
      <c r="K65" s="13"/>
      <c r="L65" s="13"/>
      <c r="M65" s="13"/>
      <c r="N65" s="13"/>
      <c r="O65" s="13"/>
      <c r="P65" s="13">
        <f t="shared" si="4"/>
        <v>0</v>
      </c>
      <c r="Q65" s="53">
        <v>0.1</v>
      </c>
      <c r="R65" s="17">
        <f t="shared" si="3"/>
        <v>0</v>
      </c>
      <c r="S65" s="54">
        <f t="shared" si="5"/>
        <v>0</v>
      </c>
      <c r="T65" s="6"/>
      <c r="U65" s="6"/>
      <c r="V65" s="6"/>
      <c r="W65" s="27"/>
    </row>
    <row r="66" spans="1:23" ht="36.75" x14ac:dyDescent="0.25">
      <c r="A66" s="8" t="s">
        <v>107</v>
      </c>
      <c r="B66" s="11" t="s">
        <v>147</v>
      </c>
      <c r="C66" s="9">
        <v>7.9720000000000004</v>
      </c>
      <c r="D66" s="9"/>
      <c r="E66" s="38">
        <v>0</v>
      </c>
      <c r="F66" s="40" t="s">
        <v>97</v>
      </c>
      <c r="G66" s="13"/>
      <c r="H66" s="13"/>
      <c r="I66" s="13"/>
      <c r="J66" s="13"/>
      <c r="K66" s="13"/>
      <c r="L66" s="13"/>
      <c r="M66" s="13"/>
      <c r="N66" s="13"/>
      <c r="O66" s="13"/>
      <c r="P66" s="13">
        <f t="shared" si="4"/>
        <v>0</v>
      </c>
      <c r="Q66" s="53">
        <v>0.1</v>
      </c>
      <c r="R66" s="17">
        <f t="shared" si="3"/>
        <v>0</v>
      </c>
      <c r="S66" s="54">
        <f t="shared" si="5"/>
        <v>0</v>
      </c>
      <c r="T66" s="6"/>
      <c r="U66" s="6"/>
      <c r="V66" s="6"/>
      <c r="W66" s="27"/>
    </row>
    <row r="67" spans="1:23" ht="36.75" x14ac:dyDescent="0.25">
      <c r="A67" s="8" t="s">
        <v>108</v>
      </c>
      <c r="B67" s="11" t="s">
        <v>136</v>
      </c>
      <c r="C67" s="9">
        <v>7.94</v>
      </c>
      <c r="D67" s="9"/>
      <c r="E67" s="38">
        <v>0</v>
      </c>
      <c r="F67" s="40" t="s">
        <v>97</v>
      </c>
      <c r="G67" s="13"/>
      <c r="H67" s="13"/>
      <c r="I67" s="13"/>
      <c r="J67" s="13"/>
      <c r="K67" s="13"/>
      <c r="L67" s="13"/>
      <c r="M67" s="13"/>
      <c r="N67" s="13"/>
      <c r="O67" s="13"/>
      <c r="P67" s="13">
        <f t="shared" si="4"/>
        <v>0</v>
      </c>
      <c r="Q67" s="53">
        <v>0.1</v>
      </c>
      <c r="R67" s="17">
        <f t="shared" si="3"/>
        <v>0</v>
      </c>
      <c r="S67" s="54">
        <f t="shared" si="5"/>
        <v>0</v>
      </c>
      <c r="T67" s="6"/>
      <c r="U67" s="6"/>
      <c r="V67" s="6"/>
      <c r="W67" s="27"/>
    </row>
    <row r="68" spans="1:23" ht="36.75" x14ac:dyDescent="0.25">
      <c r="A68" s="8" t="s">
        <v>109</v>
      </c>
      <c r="B68" s="11" t="s">
        <v>132</v>
      </c>
      <c r="C68" s="9">
        <v>14.68</v>
      </c>
      <c r="D68" s="9"/>
      <c r="E68" s="38">
        <v>0</v>
      </c>
      <c r="F68" s="40" t="s">
        <v>97</v>
      </c>
      <c r="G68" s="13"/>
      <c r="H68" s="13"/>
      <c r="I68" s="13"/>
      <c r="J68" s="13"/>
      <c r="K68" s="13"/>
      <c r="L68" s="13"/>
      <c r="M68" s="13"/>
      <c r="N68" s="13"/>
      <c r="O68" s="13"/>
      <c r="P68" s="13">
        <f t="shared" si="4"/>
        <v>0</v>
      </c>
      <c r="Q68" s="53">
        <v>0.1</v>
      </c>
      <c r="R68" s="17">
        <f t="shared" si="3"/>
        <v>0</v>
      </c>
      <c r="S68" s="54">
        <f t="shared" si="5"/>
        <v>0</v>
      </c>
      <c r="T68" s="6"/>
      <c r="U68" s="6"/>
      <c r="V68" s="6"/>
      <c r="W68" s="27"/>
    </row>
    <row r="69" spans="1:23" ht="36.75" x14ac:dyDescent="0.25">
      <c r="A69" s="8" t="s">
        <v>110</v>
      </c>
      <c r="B69" s="11" t="s">
        <v>148</v>
      </c>
      <c r="C69" s="9">
        <v>22.72</v>
      </c>
      <c r="D69" s="9"/>
      <c r="E69" s="38">
        <v>0</v>
      </c>
      <c r="F69" s="40" t="s">
        <v>97</v>
      </c>
      <c r="G69" s="13"/>
      <c r="H69" s="13"/>
      <c r="I69" s="13"/>
      <c r="J69" s="13"/>
      <c r="K69" s="13"/>
      <c r="L69" s="13"/>
      <c r="M69" s="13"/>
      <c r="N69" s="13"/>
      <c r="O69" s="13"/>
      <c r="P69" s="13">
        <f t="shared" si="4"/>
        <v>0</v>
      </c>
      <c r="Q69" s="53">
        <v>0.1</v>
      </c>
      <c r="R69" s="17">
        <f t="shared" si="3"/>
        <v>0</v>
      </c>
      <c r="S69" s="54">
        <f t="shared" si="5"/>
        <v>0</v>
      </c>
      <c r="T69" s="6"/>
      <c r="U69" s="6"/>
      <c r="V69" s="6"/>
      <c r="W69" s="27"/>
    </row>
    <row r="70" spans="1:23" ht="25.5" x14ac:dyDescent="0.25">
      <c r="A70" s="8" t="s">
        <v>111</v>
      </c>
      <c r="B70" s="11" t="s">
        <v>149</v>
      </c>
      <c r="C70" s="9">
        <v>5.0259999999999998</v>
      </c>
      <c r="D70" s="9"/>
      <c r="E70" s="38">
        <v>0</v>
      </c>
      <c r="F70" s="40" t="s">
        <v>97</v>
      </c>
      <c r="G70" s="13"/>
      <c r="H70" s="13"/>
      <c r="I70" s="13"/>
      <c r="J70" s="13"/>
      <c r="K70" s="13"/>
      <c r="L70" s="13"/>
      <c r="M70" s="13"/>
      <c r="N70" s="13"/>
      <c r="O70" s="13"/>
      <c r="P70" s="13">
        <f t="shared" si="4"/>
        <v>0</v>
      </c>
      <c r="Q70" s="53">
        <v>0.1</v>
      </c>
      <c r="R70" s="17">
        <f t="shared" si="3"/>
        <v>0</v>
      </c>
      <c r="S70" s="54">
        <f t="shared" si="5"/>
        <v>0</v>
      </c>
      <c r="T70" s="6"/>
      <c r="U70" s="6"/>
      <c r="V70" s="6"/>
      <c r="W70" s="27"/>
    </row>
    <row r="71" spans="1:23" ht="36.75" x14ac:dyDescent="0.25">
      <c r="A71" s="8" t="s">
        <v>112</v>
      </c>
      <c r="B71" s="11" t="s">
        <v>150</v>
      </c>
      <c r="C71" s="9">
        <v>12.250999999999999</v>
      </c>
      <c r="D71" s="9"/>
      <c r="E71" s="38">
        <v>0</v>
      </c>
      <c r="F71" s="40" t="s">
        <v>97</v>
      </c>
      <c r="G71" s="13"/>
      <c r="H71" s="13"/>
      <c r="I71" s="13"/>
      <c r="J71" s="13"/>
      <c r="K71" s="13"/>
      <c r="L71" s="13"/>
      <c r="M71" s="13"/>
      <c r="N71" s="13"/>
      <c r="O71" s="13"/>
      <c r="P71" s="13">
        <f t="shared" si="4"/>
        <v>0</v>
      </c>
      <c r="Q71" s="53">
        <v>0.1</v>
      </c>
      <c r="R71" s="17">
        <f t="shared" si="3"/>
        <v>0</v>
      </c>
      <c r="S71" s="54">
        <f t="shared" si="5"/>
        <v>0</v>
      </c>
      <c r="T71" s="6"/>
      <c r="U71" s="6"/>
      <c r="V71" s="6"/>
      <c r="W71" s="27"/>
    </row>
    <row r="72" spans="1:23" ht="36.75" x14ac:dyDescent="0.25">
      <c r="A72" s="8" t="s">
        <v>113</v>
      </c>
      <c r="B72" s="11" t="s">
        <v>139</v>
      </c>
      <c r="C72" s="9">
        <v>18.62</v>
      </c>
      <c r="D72" s="9"/>
      <c r="E72" s="38">
        <v>0</v>
      </c>
      <c r="F72" s="40" t="s">
        <v>97</v>
      </c>
      <c r="G72" s="13"/>
      <c r="H72" s="13"/>
      <c r="I72" s="13"/>
      <c r="J72" s="13"/>
      <c r="K72" s="13"/>
      <c r="L72" s="13"/>
      <c r="M72" s="13"/>
      <c r="N72" s="13"/>
      <c r="O72" s="13"/>
      <c r="P72" s="13">
        <f t="shared" si="4"/>
        <v>0</v>
      </c>
      <c r="Q72" s="53">
        <v>0.1</v>
      </c>
      <c r="R72" s="17">
        <f t="shared" si="3"/>
        <v>0</v>
      </c>
      <c r="S72" s="54">
        <f t="shared" si="5"/>
        <v>0</v>
      </c>
      <c r="T72" s="6"/>
      <c r="U72" s="6"/>
      <c r="V72" s="6"/>
      <c r="W72" s="27"/>
    </row>
    <row r="73" spans="1:23" ht="36.75" x14ac:dyDescent="0.25">
      <c r="A73" s="8" t="s">
        <v>114</v>
      </c>
      <c r="B73" s="11" t="s">
        <v>151</v>
      </c>
      <c r="C73" s="9">
        <v>20.247</v>
      </c>
      <c r="D73" s="9"/>
      <c r="E73" s="38">
        <v>0</v>
      </c>
      <c r="F73" s="40" t="s">
        <v>97</v>
      </c>
      <c r="G73" s="13"/>
      <c r="H73" s="13"/>
      <c r="I73" s="13"/>
      <c r="J73" s="13"/>
      <c r="K73" s="13"/>
      <c r="L73" s="13"/>
      <c r="M73" s="13"/>
      <c r="N73" s="13"/>
      <c r="O73" s="13"/>
      <c r="P73" s="13">
        <f t="shared" si="4"/>
        <v>0</v>
      </c>
      <c r="Q73" s="53">
        <v>0.1</v>
      </c>
      <c r="R73" s="17">
        <f t="shared" si="3"/>
        <v>0</v>
      </c>
      <c r="S73" s="54">
        <f t="shared" si="5"/>
        <v>0</v>
      </c>
      <c r="T73" s="6"/>
      <c r="U73" s="6"/>
      <c r="V73" s="6"/>
      <c r="W73" s="27"/>
    </row>
    <row r="74" spans="1:23" ht="36.75" x14ac:dyDescent="0.25">
      <c r="A74" s="8" t="s">
        <v>115</v>
      </c>
      <c r="B74" s="11" t="s">
        <v>138</v>
      </c>
      <c r="C74" s="9">
        <v>19.492000000000001</v>
      </c>
      <c r="D74" s="9"/>
      <c r="E74" s="38">
        <v>0</v>
      </c>
      <c r="F74" s="40" t="s">
        <v>97</v>
      </c>
      <c r="G74" s="13"/>
      <c r="H74" s="13"/>
      <c r="I74" s="13"/>
      <c r="J74" s="13"/>
      <c r="K74" s="13"/>
      <c r="L74" s="13"/>
      <c r="M74" s="13"/>
      <c r="N74" s="13"/>
      <c r="O74" s="13"/>
      <c r="P74" s="13">
        <f t="shared" si="4"/>
        <v>0</v>
      </c>
      <c r="Q74" s="53">
        <v>0.1</v>
      </c>
      <c r="R74" s="17">
        <f t="shared" si="3"/>
        <v>0</v>
      </c>
      <c r="S74" s="54">
        <f t="shared" si="5"/>
        <v>0</v>
      </c>
      <c r="T74" s="6"/>
      <c r="U74" s="6"/>
      <c r="V74" s="6"/>
      <c r="W74" s="27"/>
    </row>
    <row r="75" spans="1:23" ht="36.75" x14ac:dyDescent="0.25">
      <c r="A75" s="8" t="s">
        <v>116</v>
      </c>
      <c r="B75" s="11" t="s">
        <v>152</v>
      </c>
      <c r="C75" s="9">
        <v>10.278</v>
      </c>
      <c r="D75" s="9"/>
      <c r="E75" s="38">
        <v>0</v>
      </c>
      <c r="F75" s="40" t="s">
        <v>97</v>
      </c>
      <c r="G75" s="13"/>
      <c r="H75" s="13"/>
      <c r="I75" s="13"/>
      <c r="J75" s="13"/>
      <c r="K75" s="13"/>
      <c r="L75" s="13"/>
      <c r="M75" s="13"/>
      <c r="N75" s="13"/>
      <c r="O75" s="13"/>
      <c r="P75" s="13">
        <f t="shared" si="4"/>
        <v>0</v>
      </c>
      <c r="Q75" s="53">
        <v>0.1</v>
      </c>
      <c r="R75" s="17">
        <f t="shared" si="3"/>
        <v>0</v>
      </c>
      <c r="S75" s="54">
        <f t="shared" si="5"/>
        <v>0</v>
      </c>
      <c r="T75" s="6"/>
      <c r="U75" s="6"/>
      <c r="V75" s="6"/>
      <c r="W75" s="27"/>
    </row>
    <row r="76" spans="1:23" ht="36.75" x14ac:dyDescent="0.25">
      <c r="A76" s="8" t="s">
        <v>117</v>
      </c>
      <c r="B76" s="11" t="s">
        <v>153</v>
      </c>
      <c r="C76" s="9">
        <v>9.5809999999999995</v>
      </c>
      <c r="D76" s="9"/>
      <c r="E76" s="38">
        <v>0</v>
      </c>
      <c r="F76" s="40" t="s">
        <v>97</v>
      </c>
      <c r="G76" s="13"/>
      <c r="H76" s="13"/>
      <c r="I76" s="13"/>
      <c r="J76" s="13"/>
      <c r="K76" s="13"/>
      <c r="L76" s="13"/>
      <c r="M76" s="13"/>
      <c r="N76" s="13"/>
      <c r="O76" s="13"/>
      <c r="P76" s="13">
        <f t="shared" si="4"/>
        <v>0</v>
      </c>
      <c r="Q76" s="53">
        <v>0.1</v>
      </c>
      <c r="R76" s="17">
        <f t="shared" si="3"/>
        <v>0</v>
      </c>
      <c r="S76" s="54">
        <f t="shared" si="5"/>
        <v>0</v>
      </c>
      <c r="T76" s="6"/>
      <c r="U76" s="6"/>
      <c r="V76" s="6"/>
      <c r="W76" s="27"/>
    </row>
    <row r="77" spans="1:23" ht="36.75" x14ac:dyDescent="0.25">
      <c r="A77" s="8" t="s">
        <v>118</v>
      </c>
      <c r="B77" s="11" t="s">
        <v>131</v>
      </c>
      <c r="C77" s="9">
        <v>20.251000000000001</v>
      </c>
      <c r="D77" s="9"/>
      <c r="E77" s="38">
        <v>0</v>
      </c>
      <c r="F77" s="40" t="s">
        <v>97</v>
      </c>
      <c r="G77" s="13"/>
      <c r="H77" s="13"/>
      <c r="I77" s="13"/>
      <c r="J77" s="13"/>
      <c r="K77" s="13"/>
      <c r="L77" s="13"/>
      <c r="M77" s="13"/>
      <c r="N77" s="13"/>
      <c r="O77" s="13"/>
      <c r="P77" s="13">
        <f t="shared" si="4"/>
        <v>0</v>
      </c>
      <c r="Q77" s="53">
        <v>0.1</v>
      </c>
      <c r="R77" s="17">
        <f t="shared" si="3"/>
        <v>0</v>
      </c>
      <c r="S77" s="54">
        <f t="shared" si="5"/>
        <v>0</v>
      </c>
      <c r="T77" s="6"/>
      <c r="U77" s="6"/>
      <c r="V77" s="6"/>
      <c r="W77" s="27"/>
    </row>
    <row r="78" spans="1:23" ht="36.75" x14ac:dyDescent="0.25">
      <c r="A78" s="8" t="s">
        <v>119</v>
      </c>
      <c r="B78" s="11" t="s">
        <v>154</v>
      </c>
      <c r="C78" s="9">
        <v>12.74</v>
      </c>
      <c r="D78" s="9"/>
      <c r="E78" s="38">
        <v>0</v>
      </c>
      <c r="F78" s="40" t="s">
        <v>97</v>
      </c>
      <c r="G78" s="13"/>
      <c r="H78" s="13"/>
      <c r="I78" s="13"/>
      <c r="J78" s="13"/>
      <c r="K78" s="13"/>
      <c r="L78" s="13"/>
      <c r="M78" s="13"/>
      <c r="N78" s="13"/>
      <c r="O78" s="13"/>
      <c r="P78" s="13">
        <f t="shared" si="4"/>
        <v>0</v>
      </c>
      <c r="Q78" s="53">
        <v>0.1</v>
      </c>
      <c r="R78" s="17">
        <f t="shared" si="3"/>
        <v>0</v>
      </c>
      <c r="S78" s="54">
        <f t="shared" si="5"/>
        <v>0</v>
      </c>
      <c r="T78" s="6"/>
      <c r="U78" s="6"/>
      <c r="V78" s="6"/>
      <c r="W78" s="27"/>
    </row>
    <row r="79" spans="1:23" ht="36.75" x14ac:dyDescent="0.25">
      <c r="A79" s="8" t="s">
        <v>120</v>
      </c>
      <c r="B79" s="11" t="s">
        <v>140</v>
      </c>
      <c r="C79" s="9">
        <v>34.408000000000001</v>
      </c>
      <c r="D79" s="9"/>
      <c r="E79" s="38">
        <v>0</v>
      </c>
      <c r="F79" s="40" t="s">
        <v>97</v>
      </c>
      <c r="G79" s="13"/>
      <c r="H79" s="13"/>
      <c r="I79" s="13"/>
      <c r="J79" s="13"/>
      <c r="K79" s="13"/>
      <c r="L79" s="13"/>
      <c r="M79" s="13"/>
      <c r="N79" s="13"/>
      <c r="O79" s="13"/>
      <c r="P79" s="13">
        <f t="shared" si="4"/>
        <v>0</v>
      </c>
      <c r="Q79" s="53">
        <v>0.1</v>
      </c>
      <c r="R79" s="17">
        <f t="shared" si="3"/>
        <v>0</v>
      </c>
      <c r="S79" s="54">
        <f t="shared" si="5"/>
        <v>0</v>
      </c>
      <c r="T79" s="6"/>
      <c r="U79" s="6"/>
      <c r="V79" s="6"/>
      <c r="W79" s="27"/>
    </row>
    <row r="80" spans="1:23" ht="36.75" x14ac:dyDescent="0.25">
      <c r="A80" s="8" t="s">
        <v>121</v>
      </c>
      <c r="B80" s="11" t="s">
        <v>155</v>
      </c>
      <c r="C80" s="9">
        <v>12.932</v>
      </c>
      <c r="D80" s="9"/>
      <c r="E80" s="38">
        <v>0</v>
      </c>
      <c r="F80" s="40" t="s">
        <v>97</v>
      </c>
      <c r="G80" s="13"/>
      <c r="H80" s="13"/>
      <c r="I80" s="13"/>
      <c r="J80" s="13"/>
      <c r="K80" s="13"/>
      <c r="L80" s="13"/>
      <c r="M80" s="13"/>
      <c r="N80" s="13"/>
      <c r="O80" s="13"/>
      <c r="P80" s="13">
        <f t="shared" si="4"/>
        <v>0</v>
      </c>
      <c r="Q80" s="53">
        <v>0.1</v>
      </c>
      <c r="R80" s="17">
        <f t="shared" si="3"/>
        <v>0</v>
      </c>
      <c r="S80" s="54">
        <f t="shared" si="5"/>
        <v>0</v>
      </c>
      <c r="T80" s="6"/>
      <c r="U80" s="6"/>
      <c r="V80" s="6"/>
      <c r="W80" s="27"/>
    </row>
    <row r="81" spans="1:23" ht="36.75" x14ac:dyDescent="0.25">
      <c r="A81" s="8" t="s">
        <v>122</v>
      </c>
      <c r="B81" s="11" t="s">
        <v>133</v>
      </c>
      <c r="C81" s="9">
        <v>4.5469999999999997</v>
      </c>
      <c r="D81" s="9"/>
      <c r="E81" s="38">
        <v>0</v>
      </c>
      <c r="F81" s="40" t="s">
        <v>97</v>
      </c>
      <c r="G81" s="13"/>
      <c r="H81" s="13"/>
      <c r="I81" s="13"/>
      <c r="J81" s="13"/>
      <c r="K81" s="13"/>
      <c r="L81" s="13"/>
      <c r="M81" s="13"/>
      <c r="N81" s="13"/>
      <c r="O81" s="13"/>
      <c r="P81" s="13">
        <f t="shared" si="4"/>
        <v>0</v>
      </c>
      <c r="Q81" s="53">
        <v>0.1</v>
      </c>
      <c r="R81" s="17">
        <f t="shared" si="3"/>
        <v>0</v>
      </c>
      <c r="S81" s="54">
        <f t="shared" si="5"/>
        <v>0</v>
      </c>
      <c r="T81" s="6"/>
      <c r="U81" s="6"/>
      <c r="V81" s="6"/>
      <c r="W81" s="27"/>
    </row>
    <row r="82" spans="1:23" ht="36.75" x14ac:dyDescent="0.25">
      <c r="A82" s="8" t="s">
        <v>123</v>
      </c>
      <c r="B82" s="11" t="s">
        <v>156</v>
      </c>
      <c r="C82" s="9">
        <v>3.8919999999999999</v>
      </c>
      <c r="D82" s="9"/>
      <c r="E82" s="38">
        <v>0</v>
      </c>
      <c r="F82" s="40" t="s">
        <v>97</v>
      </c>
      <c r="G82" s="13"/>
      <c r="H82" s="13"/>
      <c r="I82" s="13"/>
      <c r="J82" s="13"/>
      <c r="K82" s="13"/>
      <c r="L82" s="13"/>
      <c r="M82" s="13"/>
      <c r="N82" s="13"/>
      <c r="O82" s="13"/>
      <c r="P82" s="13">
        <f t="shared" si="4"/>
        <v>0</v>
      </c>
      <c r="Q82" s="53">
        <v>0.1</v>
      </c>
      <c r="R82" s="17">
        <f t="shared" si="3"/>
        <v>0</v>
      </c>
      <c r="S82" s="54">
        <f t="shared" si="5"/>
        <v>0</v>
      </c>
      <c r="T82" s="6"/>
      <c r="U82" s="6"/>
      <c r="V82" s="6"/>
      <c r="W82" s="27"/>
    </row>
    <row r="83" spans="1:23" ht="36.75" x14ac:dyDescent="0.25">
      <c r="A83" s="8" t="s">
        <v>124</v>
      </c>
      <c r="B83" s="11" t="s">
        <v>157</v>
      </c>
      <c r="C83" s="9">
        <v>2.5539999999999998</v>
      </c>
      <c r="D83" s="9"/>
      <c r="E83" s="38">
        <v>0</v>
      </c>
      <c r="F83" s="40" t="s">
        <v>97</v>
      </c>
      <c r="G83" s="13"/>
      <c r="H83" s="13"/>
      <c r="I83" s="13"/>
      <c r="J83" s="13"/>
      <c r="K83" s="13"/>
      <c r="L83" s="13"/>
      <c r="M83" s="13"/>
      <c r="N83" s="13"/>
      <c r="O83" s="13"/>
      <c r="P83" s="13">
        <f t="shared" si="4"/>
        <v>0</v>
      </c>
      <c r="Q83" s="53">
        <v>0.1</v>
      </c>
      <c r="R83" s="17">
        <f t="shared" si="3"/>
        <v>0</v>
      </c>
      <c r="S83" s="54">
        <f t="shared" si="5"/>
        <v>0</v>
      </c>
      <c r="T83" s="6"/>
      <c r="U83" s="6"/>
      <c r="V83" s="6"/>
      <c r="W83" s="27"/>
    </row>
    <row r="84" spans="1:23" ht="36.75" x14ac:dyDescent="0.25">
      <c r="A84" s="8" t="s">
        <v>125</v>
      </c>
      <c r="B84" s="11" t="s">
        <v>158</v>
      </c>
      <c r="C84" s="9">
        <v>27.66</v>
      </c>
      <c r="D84" s="9"/>
      <c r="E84" s="38">
        <v>0</v>
      </c>
      <c r="F84" s="40" t="s">
        <v>97</v>
      </c>
      <c r="G84" s="13"/>
      <c r="H84" s="13"/>
      <c r="I84" s="13"/>
      <c r="J84" s="13"/>
      <c r="K84" s="13"/>
      <c r="L84" s="13"/>
      <c r="M84" s="13"/>
      <c r="N84" s="13"/>
      <c r="O84" s="13"/>
      <c r="P84" s="13">
        <f t="shared" si="4"/>
        <v>0</v>
      </c>
      <c r="Q84" s="53">
        <v>0.1</v>
      </c>
      <c r="R84" s="17">
        <f t="shared" si="3"/>
        <v>0</v>
      </c>
      <c r="S84" s="54">
        <f t="shared" si="5"/>
        <v>0</v>
      </c>
      <c r="T84" s="6"/>
      <c r="U84" s="6"/>
      <c r="V84" s="6"/>
      <c r="W84" s="27"/>
    </row>
    <row r="85" spans="1:23" ht="36.75" x14ac:dyDescent="0.25">
      <c r="A85" s="8" t="s">
        <v>126</v>
      </c>
      <c r="B85" s="11" t="s">
        <v>159</v>
      </c>
      <c r="C85" s="9">
        <v>15.72</v>
      </c>
      <c r="D85" s="9"/>
      <c r="E85" s="38">
        <v>0</v>
      </c>
      <c r="F85" s="40" t="s">
        <v>97</v>
      </c>
      <c r="G85" s="13"/>
      <c r="H85" s="13"/>
      <c r="I85" s="13"/>
      <c r="J85" s="13"/>
      <c r="K85" s="13"/>
      <c r="L85" s="13"/>
      <c r="M85" s="13"/>
      <c r="N85" s="13"/>
      <c r="O85" s="13"/>
      <c r="P85" s="13">
        <f t="shared" si="4"/>
        <v>0</v>
      </c>
      <c r="Q85" s="53">
        <v>0.1</v>
      </c>
      <c r="R85" s="17">
        <f t="shared" si="3"/>
        <v>0</v>
      </c>
      <c r="S85" s="54">
        <f t="shared" si="5"/>
        <v>0</v>
      </c>
      <c r="T85" s="6"/>
      <c r="U85" s="6"/>
      <c r="V85" s="6"/>
      <c r="W85" s="27"/>
    </row>
    <row r="86" spans="1:23" ht="36.75" x14ac:dyDescent="0.25">
      <c r="A86" s="8" t="s">
        <v>127</v>
      </c>
      <c r="B86" s="11" t="s">
        <v>137</v>
      </c>
      <c r="C86" s="9">
        <v>42.37</v>
      </c>
      <c r="D86" s="9"/>
      <c r="E86" s="38">
        <v>0</v>
      </c>
      <c r="F86" s="40" t="s">
        <v>97</v>
      </c>
      <c r="G86" s="13"/>
      <c r="H86" s="13"/>
      <c r="I86" s="13"/>
      <c r="J86" s="13"/>
      <c r="K86" s="13"/>
      <c r="L86" s="13"/>
      <c r="M86" s="13"/>
      <c r="N86" s="13"/>
      <c r="O86" s="13"/>
      <c r="P86" s="13">
        <f t="shared" si="4"/>
        <v>0</v>
      </c>
      <c r="Q86" s="53">
        <v>0.1</v>
      </c>
      <c r="R86" s="17">
        <f t="shared" si="3"/>
        <v>0</v>
      </c>
      <c r="S86" s="54">
        <f t="shared" si="5"/>
        <v>0</v>
      </c>
      <c r="T86" s="6"/>
      <c r="U86" s="6"/>
      <c r="V86" s="6"/>
      <c r="W86" s="27"/>
    </row>
    <row r="87" spans="1:23" ht="36.75" x14ac:dyDescent="0.25">
      <c r="A87" s="8" t="s">
        <v>128</v>
      </c>
      <c r="B87" s="11" t="s">
        <v>160</v>
      </c>
      <c r="C87" s="9">
        <v>15.71</v>
      </c>
      <c r="D87" s="9"/>
      <c r="E87" s="38">
        <v>0</v>
      </c>
      <c r="F87" s="40" t="s">
        <v>97</v>
      </c>
      <c r="G87" s="13"/>
      <c r="H87" s="13"/>
      <c r="I87" s="13"/>
      <c r="J87" s="13"/>
      <c r="K87" s="13"/>
      <c r="L87" s="13"/>
      <c r="M87" s="13"/>
      <c r="N87" s="13"/>
      <c r="O87" s="13"/>
      <c r="P87" s="13">
        <f t="shared" si="4"/>
        <v>0</v>
      </c>
      <c r="Q87" s="53">
        <v>0.1</v>
      </c>
      <c r="R87" s="17">
        <f t="shared" si="3"/>
        <v>0</v>
      </c>
      <c r="S87" s="54">
        <f t="shared" si="5"/>
        <v>0</v>
      </c>
      <c r="T87" s="6"/>
      <c r="U87" s="6"/>
      <c r="V87" s="6"/>
      <c r="W87" s="27"/>
    </row>
    <row r="88" spans="1:23" ht="25.5" x14ac:dyDescent="0.25">
      <c r="A88" s="8" t="s">
        <v>129</v>
      </c>
      <c r="B88" s="11" t="s">
        <v>161</v>
      </c>
      <c r="C88" s="9">
        <v>16.920000000000002</v>
      </c>
      <c r="D88" s="9"/>
      <c r="E88" s="38">
        <v>0</v>
      </c>
      <c r="F88" s="40" t="s">
        <v>97</v>
      </c>
      <c r="G88" s="13"/>
      <c r="H88" s="13"/>
      <c r="I88" s="13"/>
      <c r="J88" s="13"/>
      <c r="K88" s="13"/>
      <c r="L88" s="13"/>
      <c r="M88" s="13"/>
      <c r="N88" s="13"/>
      <c r="O88" s="13"/>
      <c r="P88" s="13">
        <f t="shared" si="4"/>
        <v>0</v>
      </c>
      <c r="Q88" s="53">
        <v>0.1</v>
      </c>
      <c r="R88" s="17">
        <f t="shared" si="3"/>
        <v>0</v>
      </c>
      <c r="S88" s="54">
        <f t="shared" si="5"/>
        <v>0</v>
      </c>
      <c r="T88" s="6"/>
      <c r="U88" s="6"/>
      <c r="V88" s="6"/>
      <c r="W88" s="27"/>
    </row>
    <row r="89" spans="1:23" ht="36.75" x14ac:dyDescent="0.25">
      <c r="A89" s="8" t="s">
        <v>130</v>
      </c>
      <c r="B89" s="11" t="s">
        <v>162</v>
      </c>
      <c r="C89" s="9">
        <v>27.68</v>
      </c>
      <c r="D89" s="9"/>
      <c r="E89" s="38">
        <v>0</v>
      </c>
      <c r="F89" s="40" t="s">
        <v>97</v>
      </c>
      <c r="G89" s="13"/>
      <c r="H89" s="13"/>
      <c r="I89" s="13"/>
      <c r="J89" s="13"/>
      <c r="K89" s="13"/>
      <c r="L89" s="13"/>
      <c r="M89" s="13"/>
      <c r="N89" s="13"/>
      <c r="O89" s="13"/>
      <c r="P89" s="13">
        <f t="shared" si="4"/>
        <v>0</v>
      </c>
      <c r="Q89" s="53">
        <v>0.1</v>
      </c>
      <c r="R89" s="17">
        <f t="shared" si="3"/>
        <v>0</v>
      </c>
      <c r="S89" s="54">
        <f t="shared" si="5"/>
        <v>0</v>
      </c>
      <c r="T89" s="6"/>
      <c r="U89" s="6"/>
      <c r="V89" s="6"/>
      <c r="W89" s="27"/>
    </row>
    <row r="90" spans="1:23" s="20" customFormat="1" ht="25.5" customHeight="1" x14ac:dyDescent="0.25">
      <c r="A90" s="19"/>
      <c r="B90" s="19" t="s">
        <v>60</v>
      </c>
      <c r="C90" s="19">
        <f>SUM(C58:C89,C12:C56)</f>
        <v>1920.3858000000002</v>
      </c>
      <c r="D90" s="19">
        <f>SUM(D57,D12:D56)</f>
        <v>437</v>
      </c>
      <c r="E90" s="19">
        <f>SUM(E12:E56)</f>
        <v>481</v>
      </c>
      <c r="F90" s="19" t="s">
        <v>61</v>
      </c>
      <c r="G90" s="19">
        <f t="shared" ref="G90" si="6">SUM(G58:G89,G12:G56)</f>
        <v>28</v>
      </c>
      <c r="H90" s="19" t="s">
        <v>59</v>
      </c>
      <c r="I90" s="19">
        <f t="shared" ref="I90:P90" si="7">SUM(I58:I89,I12:I56)</f>
        <v>0</v>
      </c>
      <c r="J90" s="19">
        <f t="shared" si="7"/>
        <v>0</v>
      </c>
      <c r="K90" s="19">
        <f t="shared" si="7"/>
        <v>0</v>
      </c>
      <c r="L90" s="19">
        <f t="shared" si="7"/>
        <v>11</v>
      </c>
      <c r="M90" s="19">
        <f t="shared" si="7"/>
        <v>0</v>
      </c>
      <c r="N90" s="19">
        <f t="shared" si="7"/>
        <v>0</v>
      </c>
      <c r="O90" s="19">
        <f t="shared" si="7"/>
        <v>0</v>
      </c>
      <c r="P90" s="19">
        <f t="shared" si="7"/>
        <v>40</v>
      </c>
      <c r="Q90" s="19"/>
      <c r="R90" s="19">
        <f>SUM(R12:R56)</f>
        <v>31</v>
      </c>
      <c r="S90" s="19">
        <f>IF(E90=0,0,R90/E90*100)</f>
        <v>6.4449064449064455</v>
      </c>
      <c r="T90" s="19">
        <f t="shared" ref="T90:V90" si="8">SUM(T58:T89,T12:T56)</f>
        <v>0</v>
      </c>
      <c r="U90" s="19">
        <f t="shared" si="8"/>
        <v>0</v>
      </c>
      <c r="V90" s="19">
        <f t="shared" si="8"/>
        <v>0</v>
      </c>
    </row>
    <row r="91" spans="1:23" s="20" customFormat="1" ht="25.5" customHeight="1" x14ac:dyDescent="0.25">
      <c r="A91" s="23"/>
      <c r="B91" s="23"/>
      <c r="C91" s="23"/>
      <c r="D91" s="23"/>
      <c r="E91" s="23"/>
      <c r="F91" s="23"/>
      <c r="G91" s="23"/>
      <c r="H91" s="77"/>
      <c r="I91" s="77"/>
      <c r="J91" s="77"/>
      <c r="K91" s="77"/>
      <c r="L91" s="77"/>
      <c r="M91" s="77"/>
      <c r="N91" s="77"/>
      <c r="O91" s="77"/>
      <c r="P91" s="23"/>
      <c r="Q91" s="23"/>
      <c r="R91" s="23"/>
      <c r="S91" s="51"/>
      <c r="T91" s="51"/>
      <c r="U91" s="24"/>
      <c r="V91" s="24"/>
      <c r="W91" s="24"/>
    </row>
    <row r="92" spans="1:23" s="20" customFormat="1" ht="33" customHeight="1" x14ac:dyDescent="0.25">
      <c r="A92" s="23"/>
      <c r="B92" s="52" t="s">
        <v>62</v>
      </c>
      <c r="C92" s="78" t="s">
        <v>64</v>
      </c>
      <c r="D92" s="78"/>
      <c r="E92" s="78"/>
      <c r="F92" s="78"/>
      <c r="G92" s="67"/>
      <c r="H92" s="67"/>
      <c r="I92" s="67"/>
      <c r="J92" s="79" t="s">
        <v>67</v>
      </c>
      <c r="K92" s="79"/>
      <c r="L92" s="79"/>
      <c r="M92" s="80" t="s">
        <v>208</v>
      </c>
      <c r="N92" s="80"/>
      <c r="O92" s="80"/>
      <c r="P92" s="80"/>
      <c r="Q92" s="80"/>
      <c r="R92" s="23"/>
      <c r="S92" s="51"/>
      <c r="T92" s="51"/>
      <c r="U92" s="24"/>
      <c r="V92" s="24"/>
      <c r="W92" s="24"/>
    </row>
    <row r="93" spans="1:23" s="20" customFormat="1" ht="25.5" customHeight="1" x14ac:dyDescent="0.25">
      <c r="A93" s="23"/>
      <c r="B93"/>
      <c r="C93" s="65" t="s">
        <v>63</v>
      </c>
      <c r="D93" s="65"/>
      <c r="E93" s="65"/>
      <c r="F93" s="65"/>
      <c r="G93" s="65" t="s">
        <v>65</v>
      </c>
      <c r="H93" s="65"/>
      <c r="I93" s="65"/>
      <c r="J93" s="69" t="s">
        <v>66</v>
      </c>
      <c r="K93" s="69"/>
      <c r="L93" s="69"/>
      <c r="M93" s="1"/>
      <c r="N93" s="1"/>
      <c r="O93" s="23"/>
      <c r="P93" s="23"/>
      <c r="Q93" s="23"/>
      <c r="R93" s="23"/>
      <c r="S93" s="51"/>
      <c r="T93" s="51"/>
      <c r="U93" s="24"/>
      <c r="V93" s="24"/>
      <c r="W93" s="24"/>
    </row>
  </sheetData>
  <mergeCells count="38">
    <mergeCell ref="C93:F93"/>
    <mergeCell ref="G93:I93"/>
    <mergeCell ref="J93:L93"/>
    <mergeCell ref="Q8:Q10"/>
    <mergeCell ref="R8:R10"/>
    <mergeCell ref="H91:O91"/>
    <mergeCell ref="C92:F92"/>
    <mergeCell ref="G92:I92"/>
    <mergeCell ref="J92:L92"/>
    <mergeCell ref="M92:Q92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2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3"/>
  <sheetViews>
    <sheetView view="pageBreakPreview" topLeftCell="A79" zoomScale="90" zoomScaleNormal="100" zoomScaleSheetLayoutView="90" workbookViewId="0">
      <selection activeCell="H91" sqref="H91:O91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8.710937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x14ac:dyDescent="0.25">
      <c r="A1" s="67" t="s">
        <v>163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5"/>
    </row>
    <row r="2" spans="1:5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5"/>
    </row>
    <row r="3" spans="1:51" ht="15.75" x14ac:dyDescent="0.25">
      <c r="A3" s="95" t="s">
        <v>93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5"/>
    </row>
    <row r="4" spans="1:51" ht="15.75" x14ac:dyDescent="0.25">
      <c r="A4" s="95" t="s">
        <v>166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5"/>
    </row>
    <row r="5" spans="1:51" ht="9" customHeight="1" x14ac:dyDescent="0.25">
      <c r="A5" s="49"/>
      <c r="B5" s="37"/>
      <c r="C5" s="50"/>
      <c r="D5" s="50"/>
      <c r="E5" s="50"/>
      <c r="F5" s="5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"/>
    </row>
    <row r="6" spans="1:51" ht="21.75" customHeight="1" x14ac:dyDescent="0.25">
      <c r="A6" s="97" t="s">
        <v>14</v>
      </c>
      <c r="B6" s="81" t="s">
        <v>15</v>
      </c>
      <c r="C6" s="99" t="s">
        <v>79</v>
      </c>
      <c r="D6" s="97" t="s">
        <v>81</v>
      </c>
      <c r="E6" s="99"/>
      <c r="F6" s="101" t="s">
        <v>69</v>
      </c>
      <c r="G6" s="104" t="s">
        <v>2</v>
      </c>
      <c r="H6" s="105"/>
      <c r="I6" s="105"/>
      <c r="J6" s="105"/>
      <c r="K6" s="105"/>
      <c r="L6" s="105"/>
      <c r="M6" s="105"/>
      <c r="N6" s="105"/>
      <c r="O6" s="105"/>
      <c r="P6" s="106" t="s">
        <v>3</v>
      </c>
      <c r="Q6" s="107"/>
      <c r="R6" s="107"/>
      <c r="S6" s="107"/>
      <c r="T6" s="107"/>
      <c r="U6" s="107"/>
      <c r="V6" s="107"/>
      <c r="W6" s="108"/>
      <c r="X6" s="39"/>
    </row>
    <row r="7" spans="1:51" ht="50.25" customHeight="1" x14ac:dyDescent="0.25">
      <c r="A7" s="98"/>
      <c r="B7" s="81"/>
      <c r="C7" s="100"/>
      <c r="D7" s="98"/>
      <c r="E7" s="100"/>
      <c r="F7" s="102"/>
      <c r="G7" s="109" t="s">
        <v>16</v>
      </c>
      <c r="H7" s="110"/>
      <c r="I7" s="110"/>
      <c r="J7" s="110"/>
      <c r="K7" s="111"/>
      <c r="L7" s="109" t="s">
        <v>17</v>
      </c>
      <c r="M7" s="110"/>
      <c r="N7" s="110"/>
      <c r="O7" s="111"/>
      <c r="P7" s="109" t="s">
        <v>84</v>
      </c>
      <c r="Q7" s="111"/>
      <c r="R7" s="106" t="s">
        <v>22</v>
      </c>
      <c r="S7" s="107"/>
      <c r="T7" s="107"/>
      <c r="U7" s="107"/>
      <c r="V7" s="108"/>
      <c r="W7" s="35" t="s">
        <v>78</v>
      </c>
      <c r="X7" s="35"/>
    </row>
    <row r="8" spans="1:51" ht="15" customHeight="1" x14ac:dyDescent="0.25">
      <c r="A8" s="98"/>
      <c r="B8" s="81"/>
      <c r="C8" s="100"/>
      <c r="D8" s="98"/>
      <c r="E8" s="100"/>
      <c r="F8" s="102"/>
      <c r="G8" s="91" t="s">
        <v>9</v>
      </c>
      <c r="H8" s="91" t="s">
        <v>10</v>
      </c>
      <c r="I8" s="90" t="s">
        <v>18</v>
      </c>
      <c r="J8" s="90"/>
      <c r="K8" s="90"/>
      <c r="L8" s="91" t="s">
        <v>21</v>
      </c>
      <c r="M8" s="90" t="s">
        <v>18</v>
      </c>
      <c r="N8" s="90"/>
      <c r="O8" s="90"/>
      <c r="P8" s="92" t="s">
        <v>9</v>
      </c>
      <c r="Q8" s="71" t="s">
        <v>10</v>
      </c>
      <c r="R8" s="74" t="s">
        <v>9</v>
      </c>
      <c r="S8" s="74" t="s">
        <v>10</v>
      </c>
      <c r="T8" s="81" t="s">
        <v>18</v>
      </c>
      <c r="U8" s="81"/>
      <c r="V8" s="81"/>
    </row>
    <row r="9" spans="1:51" ht="52.5" customHeight="1" x14ac:dyDescent="0.25">
      <c r="A9" s="98"/>
      <c r="B9" s="81"/>
      <c r="C9" s="100"/>
      <c r="D9" s="86"/>
      <c r="E9" s="87"/>
      <c r="F9" s="102"/>
      <c r="G9" s="84"/>
      <c r="H9" s="84"/>
      <c r="I9" s="82" t="s">
        <v>12</v>
      </c>
      <c r="J9" s="83"/>
      <c r="K9" s="84" t="s">
        <v>13</v>
      </c>
      <c r="L9" s="84"/>
      <c r="M9" s="82" t="s">
        <v>12</v>
      </c>
      <c r="N9" s="83"/>
      <c r="O9" s="84" t="s">
        <v>13</v>
      </c>
      <c r="P9" s="88"/>
      <c r="Q9" s="72"/>
      <c r="R9" s="75"/>
      <c r="S9" s="75"/>
      <c r="T9" s="86" t="s">
        <v>12</v>
      </c>
      <c r="U9" s="87"/>
      <c r="V9" s="88" t="s">
        <v>13</v>
      </c>
    </row>
    <row r="10" spans="1:51" ht="123" customHeight="1" x14ac:dyDescent="0.25">
      <c r="A10" s="86"/>
      <c r="B10" s="81"/>
      <c r="C10" s="87"/>
      <c r="D10" s="3">
        <v>2024</v>
      </c>
      <c r="E10" s="3">
        <v>2025</v>
      </c>
      <c r="F10" s="103"/>
      <c r="G10" s="85"/>
      <c r="H10" s="85"/>
      <c r="I10" s="16" t="s">
        <v>19</v>
      </c>
      <c r="J10" s="16" t="s">
        <v>20</v>
      </c>
      <c r="K10" s="85"/>
      <c r="L10" s="85"/>
      <c r="M10" s="16" t="s">
        <v>19</v>
      </c>
      <c r="N10" s="16" t="s">
        <v>83</v>
      </c>
      <c r="O10" s="85"/>
      <c r="P10" s="89"/>
      <c r="Q10" s="73"/>
      <c r="R10" s="76"/>
      <c r="S10" s="76"/>
      <c r="T10" s="4" t="s">
        <v>95</v>
      </c>
      <c r="U10" s="4" t="s">
        <v>20</v>
      </c>
      <c r="V10" s="89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3">
        <v>20</v>
      </c>
      <c r="U11" s="13">
        <v>21</v>
      </c>
      <c r="V11" s="13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72" x14ac:dyDescent="0.25">
      <c r="A12" s="32">
        <v>1</v>
      </c>
      <c r="B12" s="10" t="s">
        <v>23</v>
      </c>
      <c r="C12" s="9">
        <v>20</v>
      </c>
      <c r="D12" s="6">
        <v>7</v>
      </c>
      <c r="E12" s="55">
        <v>8</v>
      </c>
      <c r="F12" s="40" t="s">
        <v>97</v>
      </c>
      <c r="G12" s="17">
        <v>0</v>
      </c>
      <c r="H12" s="57">
        <v>0</v>
      </c>
      <c r="I12" s="13"/>
      <c r="J12" s="13"/>
      <c r="K12" s="13"/>
      <c r="L12" s="13"/>
      <c r="M12" s="13"/>
      <c r="N12" s="13"/>
      <c r="O12" s="13"/>
      <c r="P12" s="13">
        <v>0</v>
      </c>
      <c r="Q12" s="53">
        <v>0.05</v>
      </c>
      <c r="R12" s="17">
        <f>ROUNDDOWN(P12,0)</f>
        <v>0</v>
      </c>
      <c r="S12" s="54">
        <f t="shared" ref="S12:S56" si="0">IF(E12&gt;0,R12/E12,0)</f>
        <v>0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36" x14ac:dyDescent="0.25">
      <c r="A13" s="32">
        <v>2</v>
      </c>
      <c r="B13" s="10" t="s">
        <v>207</v>
      </c>
      <c r="C13" s="9">
        <v>9.8000000000000007</v>
      </c>
      <c r="D13" s="6">
        <v>2</v>
      </c>
      <c r="E13" s="55">
        <v>2</v>
      </c>
      <c r="F13" s="40" t="s">
        <v>97</v>
      </c>
      <c r="G13" s="17">
        <v>0</v>
      </c>
      <c r="H13" s="57">
        <v>0</v>
      </c>
      <c r="I13" s="13"/>
      <c r="J13" s="13"/>
      <c r="K13" s="13"/>
      <c r="L13" s="13"/>
      <c r="M13" s="13"/>
      <c r="N13" s="13"/>
      <c r="O13" s="13"/>
      <c r="P13" s="13">
        <v>0</v>
      </c>
      <c r="Q13" s="53">
        <v>0.05</v>
      </c>
      <c r="R13" s="17">
        <f t="shared" ref="R13:R56" si="1">ROUNDDOWN(P13,0)</f>
        <v>0</v>
      </c>
      <c r="S13" s="54">
        <f t="shared" si="0"/>
        <v>0</v>
      </c>
      <c r="T13" s="6"/>
      <c r="U13" s="6"/>
      <c r="V13" s="6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25.5" x14ac:dyDescent="0.25">
      <c r="A14" s="32">
        <v>3</v>
      </c>
      <c r="B14" s="10" t="s">
        <v>171</v>
      </c>
      <c r="C14" s="9">
        <v>37</v>
      </c>
      <c r="D14" s="6">
        <v>5</v>
      </c>
      <c r="E14" s="55">
        <v>5</v>
      </c>
      <c r="F14" s="40" t="s">
        <v>97</v>
      </c>
      <c r="G14" s="17">
        <v>0</v>
      </c>
      <c r="H14" s="57">
        <v>0</v>
      </c>
      <c r="I14" s="13"/>
      <c r="J14" s="13"/>
      <c r="K14" s="13"/>
      <c r="L14" s="13"/>
      <c r="M14" s="13"/>
      <c r="N14" s="13"/>
      <c r="O14" s="13"/>
      <c r="P14" s="13">
        <v>0</v>
      </c>
      <c r="Q14" s="53">
        <v>0.05</v>
      </c>
      <c r="R14" s="17">
        <f t="shared" si="1"/>
        <v>0</v>
      </c>
      <c r="S14" s="54">
        <f t="shared" si="0"/>
        <v>0</v>
      </c>
      <c r="T14" s="6"/>
      <c r="U14" s="6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72" x14ac:dyDescent="0.25">
      <c r="A15" s="8">
        <v>4</v>
      </c>
      <c r="B15" s="10" t="s">
        <v>172</v>
      </c>
      <c r="C15" s="9">
        <v>45.2</v>
      </c>
      <c r="D15" s="6">
        <v>5</v>
      </c>
      <c r="E15" s="55">
        <v>5</v>
      </c>
      <c r="F15" s="40" t="s">
        <v>97</v>
      </c>
      <c r="G15" s="17">
        <v>0</v>
      </c>
      <c r="H15" s="57">
        <v>0</v>
      </c>
      <c r="I15" s="13"/>
      <c r="J15" s="13"/>
      <c r="K15" s="13"/>
      <c r="L15" s="13"/>
      <c r="M15" s="13"/>
      <c r="N15" s="13"/>
      <c r="O15" s="13"/>
      <c r="P15" s="13">
        <v>0</v>
      </c>
      <c r="Q15" s="53">
        <v>0.05</v>
      </c>
      <c r="R15" s="17">
        <f t="shared" si="1"/>
        <v>0</v>
      </c>
      <c r="S15" s="54">
        <f t="shared" si="0"/>
        <v>0</v>
      </c>
      <c r="T15" s="6"/>
      <c r="U15" s="6"/>
      <c r="V15" s="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61.5" customHeight="1" x14ac:dyDescent="0.25">
      <c r="A16" s="42" t="s">
        <v>85</v>
      </c>
      <c r="B16" s="10" t="s">
        <v>27</v>
      </c>
      <c r="C16" s="9">
        <v>16.399999999999999</v>
      </c>
      <c r="D16" s="6">
        <v>0</v>
      </c>
      <c r="E16" s="55">
        <v>0</v>
      </c>
      <c r="F16" s="40" t="s">
        <v>97</v>
      </c>
      <c r="G16" s="17">
        <v>0</v>
      </c>
      <c r="H16" s="57">
        <v>0</v>
      </c>
      <c r="I16" s="13"/>
      <c r="J16" s="13"/>
      <c r="K16" s="13"/>
      <c r="L16" s="13"/>
      <c r="M16" s="13"/>
      <c r="N16" s="13"/>
      <c r="O16" s="13"/>
      <c r="P16" s="13">
        <f t="shared" ref="P16:P55" si="2">E16*Q16</f>
        <v>0</v>
      </c>
      <c r="Q16" s="53">
        <v>0.05</v>
      </c>
      <c r="R16" s="17">
        <f t="shared" si="1"/>
        <v>0</v>
      </c>
      <c r="S16" s="54">
        <f t="shared" si="0"/>
        <v>0</v>
      </c>
      <c r="T16" s="6"/>
      <c r="U16" s="6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75" customHeight="1" x14ac:dyDescent="0.25">
      <c r="A17" s="43" t="s">
        <v>86</v>
      </c>
      <c r="B17" s="26" t="s">
        <v>206</v>
      </c>
      <c r="C17" s="9">
        <v>4.42</v>
      </c>
      <c r="D17" s="6">
        <v>0</v>
      </c>
      <c r="E17" s="55">
        <v>0</v>
      </c>
      <c r="F17" s="40" t="s">
        <v>97</v>
      </c>
      <c r="G17" s="17">
        <v>0</v>
      </c>
      <c r="H17" s="57">
        <v>0</v>
      </c>
      <c r="I17" s="13"/>
      <c r="J17" s="13"/>
      <c r="K17" s="13"/>
      <c r="L17" s="13"/>
      <c r="M17" s="13"/>
      <c r="N17" s="13"/>
      <c r="O17" s="13"/>
      <c r="P17" s="13">
        <f t="shared" si="2"/>
        <v>0</v>
      </c>
      <c r="Q17" s="53">
        <v>0.05</v>
      </c>
      <c r="R17" s="17">
        <f t="shared" si="1"/>
        <v>0</v>
      </c>
      <c r="S17" s="54">
        <f t="shared" si="0"/>
        <v>0</v>
      </c>
      <c r="T17" s="6"/>
      <c r="U17" s="6"/>
      <c r="V17" s="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60" x14ac:dyDescent="0.25">
      <c r="A18" s="43" t="s">
        <v>87</v>
      </c>
      <c r="B18" s="10" t="s">
        <v>28</v>
      </c>
      <c r="C18" s="9">
        <v>17.47</v>
      </c>
      <c r="D18" s="6">
        <v>7</v>
      </c>
      <c r="E18" s="55">
        <v>6</v>
      </c>
      <c r="F18" s="40" t="s">
        <v>97</v>
      </c>
      <c r="G18" s="17">
        <v>0</v>
      </c>
      <c r="H18" s="57">
        <v>0</v>
      </c>
      <c r="I18" s="13"/>
      <c r="J18" s="13"/>
      <c r="K18" s="13"/>
      <c r="L18" s="13"/>
      <c r="M18" s="13"/>
      <c r="N18" s="13"/>
      <c r="O18" s="13"/>
      <c r="P18" s="13">
        <v>0</v>
      </c>
      <c r="Q18" s="53">
        <v>0.05</v>
      </c>
      <c r="R18" s="17">
        <f t="shared" si="1"/>
        <v>0</v>
      </c>
      <c r="S18" s="54">
        <f t="shared" si="0"/>
        <v>0</v>
      </c>
      <c r="T18" s="6"/>
      <c r="U18" s="6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69.75" customHeight="1" x14ac:dyDescent="0.25">
      <c r="A19" s="43" t="s">
        <v>88</v>
      </c>
      <c r="B19" s="10" t="s">
        <v>205</v>
      </c>
      <c r="C19" s="9">
        <v>3.65</v>
      </c>
      <c r="D19" s="6">
        <v>2</v>
      </c>
      <c r="E19" s="55">
        <v>1</v>
      </c>
      <c r="F19" s="40" t="s">
        <v>97</v>
      </c>
      <c r="G19" s="17">
        <v>0</v>
      </c>
      <c r="H19" s="57">
        <v>0</v>
      </c>
      <c r="I19" s="13"/>
      <c r="J19" s="13"/>
      <c r="K19" s="13"/>
      <c r="L19" s="13"/>
      <c r="M19" s="13"/>
      <c r="N19" s="13"/>
      <c r="O19" s="13"/>
      <c r="P19" s="13">
        <v>0</v>
      </c>
      <c r="Q19" s="53">
        <v>0.05</v>
      </c>
      <c r="R19" s="17">
        <f t="shared" si="1"/>
        <v>0</v>
      </c>
      <c r="S19" s="54">
        <f t="shared" si="0"/>
        <v>0</v>
      </c>
      <c r="T19" s="6"/>
      <c r="U19" s="6"/>
      <c r="V19" s="6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36" x14ac:dyDescent="0.25">
      <c r="A20" s="8">
        <v>6</v>
      </c>
      <c r="B20" s="10" t="s">
        <v>96</v>
      </c>
      <c r="C20" s="9">
        <v>7.9</v>
      </c>
      <c r="D20" s="6">
        <v>0</v>
      </c>
      <c r="E20" s="55">
        <v>0</v>
      </c>
      <c r="F20" s="40" t="s">
        <v>97</v>
      </c>
      <c r="G20" s="17">
        <v>0</v>
      </c>
      <c r="H20" s="57">
        <v>0</v>
      </c>
      <c r="I20" s="13"/>
      <c r="J20" s="13"/>
      <c r="K20" s="13"/>
      <c r="L20" s="13"/>
      <c r="M20" s="13"/>
      <c r="N20" s="13"/>
      <c r="O20" s="13"/>
      <c r="P20" s="13">
        <f t="shared" si="2"/>
        <v>0</v>
      </c>
      <c r="Q20" s="53">
        <v>0.05</v>
      </c>
      <c r="R20" s="17">
        <f t="shared" si="1"/>
        <v>0</v>
      </c>
      <c r="S20" s="54">
        <f t="shared" si="0"/>
        <v>0</v>
      </c>
      <c r="T20" s="6"/>
      <c r="U20" s="6"/>
      <c r="V20" s="6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35.25" customHeight="1" x14ac:dyDescent="0.25">
      <c r="A21" s="8">
        <v>7</v>
      </c>
      <c r="B21" s="10" t="s">
        <v>70</v>
      </c>
      <c r="C21" s="9">
        <v>3.8969999999999998</v>
      </c>
      <c r="D21" s="6">
        <v>0</v>
      </c>
      <c r="E21" s="55">
        <v>0</v>
      </c>
      <c r="F21" s="40" t="s">
        <v>97</v>
      </c>
      <c r="G21" s="17">
        <v>0</v>
      </c>
      <c r="H21" s="57">
        <v>0</v>
      </c>
      <c r="I21" s="13"/>
      <c r="J21" s="13"/>
      <c r="K21" s="13"/>
      <c r="L21" s="13"/>
      <c r="M21" s="13"/>
      <c r="N21" s="13"/>
      <c r="O21" s="13"/>
      <c r="P21" s="13">
        <f t="shared" si="2"/>
        <v>0</v>
      </c>
      <c r="Q21" s="53">
        <v>0.05</v>
      </c>
      <c r="R21" s="17">
        <f t="shared" si="1"/>
        <v>0</v>
      </c>
      <c r="S21" s="54">
        <f t="shared" si="0"/>
        <v>0</v>
      </c>
      <c r="T21" s="6"/>
      <c r="U21" s="6"/>
      <c r="V21" s="6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48" x14ac:dyDescent="0.25">
      <c r="A22" s="8">
        <v>8</v>
      </c>
      <c r="B22" s="10" t="s">
        <v>29</v>
      </c>
      <c r="C22" s="9">
        <v>17.231999999999999</v>
      </c>
      <c r="D22" s="6">
        <v>0</v>
      </c>
      <c r="E22" s="55">
        <v>0</v>
      </c>
      <c r="F22" s="40" t="s">
        <v>97</v>
      </c>
      <c r="G22" s="17">
        <v>0</v>
      </c>
      <c r="H22" s="57">
        <v>0</v>
      </c>
      <c r="I22" s="13"/>
      <c r="J22" s="13"/>
      <c r="K22" s="13"/>
      <c r="L22" s="13"/>
      <c r="M22" s="13"/>
      <c r="N22" s="13"/>
      <c r="O22" s="13"/>
      <c r="P22" s="13">
        <f t="shared" si="2"/>
        <v>0</v>
      </c>
      <c r="Q22" s="53">
        <v>0.05</v>
      </c>
      <c r="R22" s="17">
        <f t="shared" si="1"/>
        <v>0</v>
      </c>
      <c r="S22" s="54">
        <f t="shared" si="0"/>
        <v>0</v>
      </c>
      <c r="T22" s="6"/>
      <c r="U22" s="6"/>
      <c r="V22" s="6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ht="45.75" customHeight="1" x14ac:dyDescent="0.25">
      <c r="A23" s="8">
        <v>9</v>
      </c>
      <c r="B23" s="10" t="s">
        <v>30</v>
      </c>
      <c r="C23" s="9">
        <v>9.8000000000000007</v>
      </c>
      <c r="D23" s="6">
        <v>0</v>
      </c>
      <c r="E23" s="55">
        <v>0</v>
      </c>
      <c r="F23" s="40" t="s">
        <v>97</v>
      </c>
      <c r="G23" s="17">
        <v>0</v>
      </c>
      <c r="H23" s="57">
        <v>0</v>
      </c>
      <c r="I23" s="13"/>
      <c r="J23" s="13"/>
      <c r="K23" s="13"/>
      <c r="L23" s="13"/>
      <c r="M23" s="13"/>
      <c r="N23" s="13"/>
      <c r="O23" s="13"/>
      <c r="P23" s="13">
        <f t="shared" si="2"/>
        <v>0</v>
      </c>
      <c r="Q23" s="53">
        <v>0.05</v>
      </c>
      <c r="R23" s="17">
        <f t="shared" si="1"/>
        <v>0</v>
      </c>
      <c r="S23" s="54">
        <f t="shared" si="0"/>
        <v>0</v>
      </c>
      <c r="T23" s="6"/>
      <c r="U23" s="6"/>
      <c r="V23" s="6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ht="30" customHeight="1" x14ac:dyDescent="0.25">
      <c r="A24" s="8">
        <v>10</v>
      </c>
      <c r="B24" s="10" t="s">
        <v>31</v>
      </c>
      <c r="C24" s="9">
        <v>4.1079999999999997</v>
      </c>
      <c r="D24" s="6">
        <v>1</v>
      </c>
      <c r="E24" s="55">
        <v>1</v>
      </c>
      <c r="F24" s="40" t="s">
        <v>97</v>
      </c>
      <c r="G24" s="17">
        <v>0</v>
      </c>
      <c r="H24" s="57">
        <v>0</v>
      </c>
      <c r="I24" s="13"/>
      <c r="J24" s="13"/>
      <c r="K24" s="13"/>
      <c r="L24" s="13"/>
      <c r="M24" s="13"/>
      <c r="N24" s="13"/>
      <c r="O24" s="13"/>
      <c r="P24" s="13">
        <v>0</v>
      </c>
      <c r="Q24" s="53">
        <v>0.05</v>
      </c>
      <c r="R24" s="17">
        <f t="shared" si="1"/>
        <v>0</v>
      </c>
      <c r="S24" s="54">
        <f t="shared" si="0"/>
        <v>0</v>
      </c>
      <c r="T24" s="6"/>
      <c r="U24" s="6"/>
      <c r="V24" s="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s="31" customFormat="1" ht="48" x14ac:dyDescent="0.25">
      <c r="A25" s="43" t="s">
        <v>89</v>
      </c>
      <c r="B25" s="26" t="s">
        <v>76</v>
      </c>
      <c r="C25" s="33">
        <v>13.46</v>
      </c>
      <c r="D25" s="25">
        <v>4</v>
      </c>
      <c r="E25" s="56">
        <v>3</v>
      </c>
      <c r="F25" s="40" t="s">
        <v>97</v>
      </c>
      <c r="G25" s="17">
        <v>0</v>
      </c>
      <c r="H25" s="57">
        <v>0</v>
      </c>
      <c r="I25" s="13"/>
      <c r="J25" s="13"/>
      <c r="K25" s="13"/>
      <c r="L25" s="13"/>
      <c r="M25" s="13"/>
      <c r="N25" s="13"/>
      <c r="O25" s="13"/>
      <c r="P25" s="13">
        <v>0</v>
      </c>
      <c r="Q25" s="53">
        <v>0.05</v>
      </c>
      <c r="R25" s="17">
        <f t="shared" si="1"/>
        <v>0</v>
      </c>
      <c r="S25" s="54">
        <f t="shared" si="0"/>
        <v>0</v>
      </c>
      <c r="T25" s="6"/>
      <c r="U25" s="6"/>
      <c r="V25" s="6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1:51" s="31" customFormat="1" ht="44.25" customHeight="1" x14ac:dyDescent="0.25">
      <c r="A26" s="43" t="s">
        <v>90</v>
      </c>
      <c r="B26" s="26" t="s">
        <v>75</v>
      </c>
      <c r="C26" s="33">
        <v>5.165</v>
      </c>
      <c r="D26" s="25">
        <v>5</v>
      </c>
      <c r="E26" s="56">
        <v>4</v>
      </c>
      <c r="F26" s="40" t="s">
        <v>97</v>
      </c>
      <c r="G26" s="17">
        <v>0</v>
      </c>
      <c r="H26" s="57">
        <v>0</v>
      </c>
      <c r="I26" s="13"/>
      <c r="J26" s="13"/>
      <c r="K26" s="13"/>
      <c r="L26" s="13"/>
      <c r="M26" s="13"/>
      <c r="N26" s="13"/>
      <c r="O26" s="13"/>
      <c r="P26" s="13">
        <v>0</v>
      </c>
      <c r="Q26" s="53">
        <v>0.05</v>
      </c>
      <c r="R26" s="17">
        <f t="shared" si="1"/>
        <v>0</v>
      </c>
      <c r="S26" s="54">
        <f t="shared" si="0"/>
        <v>0</v>
      </c>
      <c r="T26" s="6"/>
      <c r="U26" s="6"/>
      <c r="V26" s="6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1:51" ht="36" x14ac:dyDescent="0.25">
      <c r="A27" s="8">
        <v>12</v>
      </c>
      <c r="B27" s="10" t="s">
        <v>32</v>
      </c>
      <c r="C27" s="9">
        <v>25.376000000000001</v>
      </c>
      <c r="D27" s="6">
        <v>0</v>
      </c>
      <c r="E27" s="55">
        <v>0</v>
      </c>
      <c r="F27" s="40" t="s">
        <v>97</v>
      </c>
      <c r="G27" s="17">
        <v>0</v>
      </c>
      <c r="H27" s="57">
        <v>0</v>
      </c>
      <c r="I27" s="13"/>
      <c r="J27" s="13"/>
      <c r="K27" s="13"/>
      <c r="L27" s="13"/>
      <c r="M27" s="13"/>
      <c r="N27" s="13"/>
      <c r="O27" s="13"/>
      <c r="P27" s="13">
        <f t="shared" si="2"/>
        <v>0</v>
      </c>
      <c r="Q27" s="53">
        <v>0.05</v>
      </c>
      <c r="R27" s="17">
        <f t="shared" si="1"/>
        <v>0</v>
      </c>
      <c r="S27" s="54">
        <f t="shared" si="0"/>
        <v>0</v>
      </c>
      <c r="T27" s="6"/>
      <c r="U27" s="6"/>
      <c r="V27" s="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25.5" x14ac:dyDescent="0.25">
      <c r="A28" s="8">
        <v>13</v>
      </c>
      <c r="B28" s="10" t="s">
        <v>33</v>
      </c>
      <c r="C28" s="9">
        <v>17.8</v>
      </c>
      <c r="D28" s="6">
        <v>0</v>
      </c>
      <c r="E28" s="55">
        <v>0</v>
      </c>
      <c r="F28" s="40" t="s">
        <v>97</v>
      </c>
      <c r="G28" s="17">
        <v>0</v>
      </c>
      <c r="H28" s="57">
        <v>0</v>
      </c>
      <c r="I28" s="13"/>
      <c r="J28" s="13"/>
      <c r="K28" s="13"/>
      <c r="L28" s="13"/>
      <c r="M28" s="13"/>
      <c r="N28" s="13"/>
      <c r="O28" s="13"/>
      <c r="P28" s="13">
        <f t="shared" si="2"/>
        <v>0</v>
      </c>
      <c r="Q28" s="53">
        <v>0.05</v>
      </c>
      <c r="R28" s="17">
        <f t="shared" si="1"/>
        <v>0</v>
      </c>
      <c r="S28" s="54">
        <f t="shared" si="0"/>
        <v>0</v>
      </c>
      <c r="T28" s="6"/>
      <c r="U28" s="6"/>
      <c r="V28" s="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ht="25.5" x14ac:dyDescent="0.25">
      <c r="A29" s="8">
        <v>14</v>
      </c>
      <c r="B29" s="10" t="s">
        <v>34</v>
      </c>
      <c r="C29" s="9">
        <v>11.77</v>
      </c>
      <c r="D29" s="6">
        <v>0</v>
      </c>
      <c r="E29" s="55">
        <v>0</v>
      </c>
      <c r="F29" s="40" t="s">
        <v>97</v>
      </c>
      <c r="G29" s="17">
        <v>0</v>
      </c>
      <c r="H29" s="57">
        <v>0</v>
      </c>
      <c r="I29" s="13"/>
      <c r="J29" s="13"/>
      <c r="K29" s="13"/>
      <c r="L29" s="13"/>
      <c r="M29" s="13"/>
      <c r="N29" s="13"/>
      <c r="O29" s="13"/>
      <c r="P29" s="13">
        <f t="shared" si="2"/>
        <v>0</v>
      </c>
      <c r="Q29" s="53">
        <v>0.05</v>
      </c>
      <c r="R29" s="17">
        <f t="shared" si="1"/>
        <v>0</v>
      </c>
      <c r="S29" s="54">
        <f t="shared" si="0"/>
        <v>0</v>
      </c>
      <c r="T29" s="6"/>
      <c r="U29" s="6"/>
      <c r="V29" s="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</row>
    <row r="30" spans="1:51" ht="48" x14ac:dyDescent="0.25">
      <c r="A30" s="8">
        <v>15</v>
      </c>
      <c r="B30" s="10" t="s">
        <v>35</v>
      </c>
      <c r="C30" s="9">
        <v>11.08</v>
      </c>
      <c r="D30" s="6">
        <v>16</v>
      </c>
      <c r="E30" s="55">
        <v>14</v>
      </c>
      <c r="F30" s="40" t="s">
        <v>97</v>
      </c>
      <c r="G30" s="17">
        <v>0</v>
      </c>
      <c r="H30" s="57">
        <v>0</v>
      </c>
      <c r="I30" s="13"/>
      <c r="J30" s="13"/>
      <c r="K30" s="13"/>
      <c r="L30" s="13"/>
      <c r="M30" s="13"/>
      <c r="N30" s="13"/>
      <c r="O30" s="13"/>
      <c r="P30" s="13">
        <v>0</v>
      </c>
      <c r="Q30" s="53">
        <v>0.05</v>
      </c>
      <c r="R30" s="17">
        <f t="shared" si="1"/>
        <v>0</v>
      </c>
      <c r="S30" s="54">
        <f t="shared" si="0"/>
        <v>0</v>
      </c>
      <c r="T30" s="6"/>
      <c r="U30" s="6"/>
      <c r="V30" s="6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51" ht="45" customHeight="1" x14ac:dyDescent="0.25">
      <c r="A31" s="8">
        <v>16</v>
      </c>
      <c r="B31" s="10" t="s">
        <v>36</v>
      </c>
      <c r="C31" s="9">
        <v>24.7</v>
      </c>
      <c r="D31" s="6">
        <v>8</v>
      </c>
      <c r="E31" s="55">
        <v>8</v>
      </c>
      <c r="F31" s="40" t="s">
        <v>97</v>
      </c>
      <c r="G31" s="17">
        <v>0</v>
      </c>
      <c r="H31" s="57">
        <v>0</v>
      </c>
      <c r="I31" s="13"/>
      <c r="J31" s="13"/>
      <c r="K31" s="13"/>
      <c r="L31" s="13"/>
      <c r="M31" s="13"/>
      <c r="N31" s="13"/>
      <c r="O31" s="13"/>
      <c r="P31" s="13">
        <v>0</v>
      </c>
      <c r="Q31" s="53">
        <v>0.05</v>
      </c>
      <c r="R31" s="17">
        <f t="shared" si="1"/>
        <v>0</v>
      </c>
      <c r="S31" s="54">
        <f t="shared" si="0"/>
        <v>0</v>
      </c>
      <c r="T31" s="6"/>
      <c r="U31" s="6"/>
      <c r="V31" s="6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48" x14ac:dyDescent="0.25">
      <c r="A32" s="8">
        <v>17</v>
      </c>
      <c r="B32" s="10" t="s">
        <v>37</v>
      </c>
      <c r="C32" s="9">
        <v>12.089</v>
      </c>
      <c r="D32" s="6">
        <v>0</v>
      </c>
      <c r="E32" s="55">
        <v>5</v>
      </c>
      <c r="F32" s="40" t="s">
        <v>97</v>
      </c>
      <c r="G32" s="17">
        <v>0</v>
      </c>
      <c r="H32" s="57">
        <v>0</v>
      </c>
      <c r="I32" s="13"/>
      <c r="J32" s="13"/>
      <c r="K32" s="13"/>
      <c r="L32" s="13"/>
      <c r="M32" s="13"/>
      <c r="N32" s="13"/>
      <c r="O32" s="13"/>
      <c r="P32" s="13">
        <v>0</v>
      </c>
      <c r="Q32" s="53">
        <v>0.05</v>
      </c>
      <c r="R32" s="17">
        <f t="shared" si="1"/>
        <v>0</v>
      </c>
      <c r="S32" s="54">
        <f t="shared" si="0"/>
        <v>0</v>
      </c>
      <c r="T32" s="6"/>
      <c r="U32" s="6"/>
      <c r="V32" s="6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36" x14ac:dyDescent="0.25">
      <c r="A33" s="8">
        <v>18</v>
      </c>
      <c r="B33" s="10" t="s">
        <v>38</v>
      </c>
      <c r="C33" s="9">
        <v>12.076000000000001</v>
      </c>
      <c r="D33" s="6">
        <v>3</v>
      </c>
      <c r="E33" s="55">
        <v>3</v>
      </c>
      <c r="F33" s="40" t="s">
        <v>97</v>
      </c>
      <c r="G33" s="17">
        <v>0</v>
      </c>
      <c r="H33" s="57">
        <v>0</v>
      </c>
      <c r="I33" s="13"/>
      <c r="J33" s="13"/>
      <c r="K33" s="13"/>
      <c r="L33" s="13"/>
      <c r="M33" s="13"/>
      <c r="N33" s="13"/>
      <c r="O33" s="13"/>
      <c r="P33" s="13">
        <v>0</v>
      </c>
      <c r="Q33" s="53">
        <v>0.05</v>
      </c>
      <c r="R33" s="17">
        <f t="shared" si="1"/>
        <v>0</v>
      </c>
      <c r="S33" s="54">
        <f t="shared" si="0"/>
        <v>0</v>
      </c>
      <c r="T33" s="6"/>
      <c r="U33" s="6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56.25" customHeight="1" x14ac:dyDescent="0.25">
      <c r="A34" s="43" t="s">
        <v>91</v>
      </c>
      <c r="B34" s="10" t="s">
        <v>71</v>
      </c>
      <c r="C34" s="9">
        <v>5.2629999999999999</v>
      </c>
      <c r="D34" s="6">
        <v>3</v>
      </c>
      <c r="E34" s="55">
        <v>4</v>
      </c>
      <c r="F34" s="40" t="s">
        <v>97</v>
      </c>
      <c r="G34" s="17">
        <v>0</v>
      </c>
      <c r="H34" s="57">
        <v>0</v>
      </c>
      <c r="I34" s="13"/>
      <c r="J34" s="13"/>
      <c r="K34" s="13"/>
      <c r="L34" s="13"/>
      <c r="M34" s="13"/>
      <c r="N34" s="13"/>
      <c r="O34" s="13"/>
      <c r="P34" s="13">
        <v>0</v>
      </c>
      <c r="Q34" s="53">
        <v>0.05</v>
      </c>
      <c r="R34" s="17">
        <f t="shared" si="1"/>
        <v>0</v>
      </c>
      <c r="S34" s="54">
        <f t="shared" si="0"/>
        <v>0</v>
      </c>
      <c r="T34" s="6"/>
      <c r="U34" s="6"/>
      <c r="V34" s="6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46.5" customHeight="1" x14ac:dyDescent="0.25">
      <c r="A35" s="43" t="s">
        <v>92</v>
      </c>
      <c r="B35" s="10" t="s">
        <v>72</v>
      </c>
      <c r="C35" s="9">
        <v>11.74</v>
      </c>
      <c r="D35" s="6">
        <v>3</v>
      </c>
      <c r="E35" s="55">
        <v>4</v>
      </c>
      <c r="F35" s="40" t="s">
        <v>97</v>
      </c>
      <c r="G35" s="17">
        <v>0</v>
      </c>
      <c r="H35" s="57">
        <v>0</v>
      </c>
      <c r="I35" s="13"/>
      <c r="J35" s="13"/>
      <c r="K35" s="13"/>
      <c r="L35" s="13"/>
      <c r="M35" s="13"/>
      <c r="N35" s="13"/>
      <c r="O35" s="13"/>
      <c r="P35" s="13">
        <v>0</v>
      </c>
      <c r="Q35" s="53">
        <v>0.05</v>
      </c>
      <c r="R35" s="17">
        <f t="shared" si="1"/>
        <v>0</v>
      </c>
      <c r="S35" s="54">
        <f t="shared" si="0"/>
        <v>0</v>
      </c>
      <c r="T35" s="6"/>
      <c r="U35" s="6"/>
      <c r="V35" s="6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36" x14ac:dyDescent="0.25">
      <c r="A36" s="8">
        <v>20</v>
      </c>
      <c r="B36" s="10" t="s">
        <v>39</v>
      </c>
      <c r="C36" s="9">
        <v>21.366</v>
      </c>
      <c r="D36" s="6">
        <v>2</v>
      </c>
      <c r="E36" s="55" t="s">
        <v>77</v>
      </c>
      <c r="F36" s="40" t="s">
        <v>97</v>
      </c>
      <c r="G36" s="17">
        <v>0</v>
      </c>
      <c r="H36" s="57">
        <v>0</v>
      </c>
      <c r="I36" s="13"/>
      <c r="J36" s="13"/>
      <c r="K36" s="13"/>
      <c r="L36" s="13"/>
      <c r="M36" s="13"/>
      <c r="N36" s="13"/>
      <c r="O36" s="13"/>
      <c r="P36" s="13">
        <v>0</v>
      </c>
      <c r="Q36" s="53">
        <v>0.05</v>
      </c>
      <c r="R36" s="17">
        <f t="shared" si="1"/>
        <v>0</v>
      </c>
      <c r="S36" s="54">
        <v>0</v>
      </c>
      <c r="T36" s="6"/>
      <c r="U36" s="6"/>
      <c r="V36" s="6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60" x14ac:dyDescent="0.25">
      <c r="A37" s="8">
        <v>21</v>
      </c>
      <c r="B37" s="10" t="s">
        <v>40</v>
      </c>
      <c r="C37" s="9">
        <v>37.362000000000002</v>
      </c>
      <c r="D37" s="6">
        <v>0</v>
      </c>
      <c r="E37" s="55">
        <v>0</v>
      </c>
      <c r="F37" s="40" t="s">
        <v>97</v>
      </c>
      <c r="G37" s="17">
        <v>0</v>
      </c>
      <c r="H37" s="57">
        <v>0</v>
      </c>
      <c r="I37" s="13"/>
      <c r="J37" s="13"/>
      <c r="K37" s="13"/>
      <c r="L37" s="13"/>
      <c r="M37" s="13"/>
      <c r="N37" s="13"/>
      <c r="O37" s="13"/>
      <c r="P37" s="13">
        <f t="shared" si="2"/>
        <v>0</v>
      </c>
      <c r="Q37" s="53">
        <v>0.05</v>
      </c>
      <c r="R37" s="17">
        <f t="shared" si="1"/>
        <v>0</v>
      </c>
      <c r="S37" s="54">
        <f t="shared" si="0"/>
        <v>0</v>
      </c>
      <c r="T37" s="6"/>
      <c r="U37" s="6"/>
      <c r="V37" s="6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48" x14ac:dyDescent="0.25">
      <c r="A38" s="8">
        <v>22</v>
      </c>
      <c r="B38" s="10" t="s">
        <v>41</v>
      </c>
      <c r="C38" s="9">
        <v>49.816000000000003</v>
      </c>
      <c r="D38" s="6">
        <v>9</v>
      </c>
      <c r="E38" s="55">
        <v>9</v>
      </c>
      <c r="F38" s="40" t="s">
        <v>97</v>
      </c>
      <c r="G38" s="17">
        <v>0</v>
      </c>
      <c r="H38" s="57">
        <v>0</v>
      </c>
      <c r="I38" s="13"/>
      <c r="J38" s="13"/>
      <c r="K38" s="13"/>
      <c r="L38" s="13"/>
      <c r="M38" s="13"/>
      <c r="N38" s="13"/>
      <c r="O38" s="13"/>
      <c r="P38" s="13">
        <v>0</v>
      </c>
      <c r="Q38" s="53">
        <v>0.05</v>
      </c>
      <c r="R38" s="17">
        <f t="shared" si="1"/>
        <v>0</v>
      </c>
      <c r="S38" s="54">
        <f t="shared" si="0"/>
        <v>0</v>
      </c>
      <c r="T38" s="6"/>
      <c r="U38" s="6"/>
      <c r="V38" s="6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60" x14ac:dyDescent="0.25">
      <c r="A39" s="8">
        <v>23</v>
      </c>
      <c r="B39" s="10" t="s">
        <v>42</v>
      </c>
      <c r="C39" s="9">
        <v>23.972000000000001</v>
      </c>
      <c r="D39" s="6">
        <v>0</v>
      </c>
      <c r="E39" s="55">
        <v>0</v>
      </c>
      <c r="F39" s="40" t="s">
        <v>97</v>
      </c>
      <c r="G39" s="17">
        <v>0</v>
      </c>
      <c r="H39" s="57">
        <v>0</v>
      </c>
      <c r="I39" s="13"/>
      <c r="J39" s="13"/>
      <c r="K39" s="13"/>
      <c r="L39" s="13"/>
      <c r="M39" s="13"/>
      <c r="N39" s="13"/>
      <c r="O39" s="13"/>
      <c r="P39" s="13">
        <f t="shared" si="2"/>
        <v>0</v>
      </c>
      <c r="Q39" s="53">
        <v>0.05</v>
      </c>
      <c r="R39" s="17">
        <f t="shared" si="1"/>
        <v>0</v>
      </c>
      <c r="S39" s="54">
        <f t="shared" si="0"/>
        <v>0</v>
      </c>
      <c r="T39" s="6"/>
      <c r="U39" s="6"/>
      <c r="V39" s="6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48" x14ac:dyDescent="0.25">
      <c r="A40" s="8">
        <v>24</v>
      </c>
      <c r="B40" s="10" t="s">
        <v>43</v>
      </c>
      <c r="C40" s="9">
        <v>31.5</v>
      </c>
      <c r="D40" s="6">
        <v>0</v>
      </c>
      <c r="E40" s="55">
        <v>0</v>
      </c>
      <c r="F40" s="40" t="s">
        <v>97</v>
      </c>
      <c r="G40" s="17">
        <v>0</v>
      </c>
      <c r="H40" s="57">
        <v>0</v>
      </c>
      <c r="I40" s="13"/>
      <c r="J40" s="13"/>
      <c r="K40" s="13"/>
      <c r="L40" s="13"/>
      <c r="M40" s="13"/>
      <c r="N40" s="13"/>
      <c r="O40" s="13"/>
      <c r="P40" s="13">
        <f t="shared" si="2"/>
        <v>0</v>
      </c>
      <c r="Q40" s="53">
        <v>0.05</v>
      </c>
      <c r="R40" s="17">
        <f t="shared" si="1"/>
        <v>0</v>
      </c>
      <c r="S40" s="54">
        <f t="shared" si="0"/>
        <v>0</v>
      </c>
      <c r="T40" s="6"/>
      <c r="U40" s="6"/>
      <c r="V40" s="6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48" x14ac:dyDescent="0.25">
      <c r="A41" s="8">
        <v>25</v>
      </c>
      <c r="B41" s="10" t="s">
        <v>44</v>
      </c>
      <c r="C41" s="9">
        <v>38.970999999999997</v>
      </c>
      <c r="D41" s="6">
        <v>22</v>
      </c>
      <c r="E41" s="55">
        <v>22</v>
      </c>
      <c r="F41" s="40" t="s">
        <v>97</v>
      </c>
      <c r="G41" s="17">
        <v>1</v>
      </c>
      <c r="H41" s="57">
        <v>0</v>
      </c>
      <c r="I41" s="13"/>
      <c r="J41" s="13"/>
      <c r="K41" s="13"/>
      <c r="L41" s="13">
        <v>0</v>
      </c>
      <c r="M41" s="13">
        <v>0</v>
      </c>
      <c r="N41" s="13">
        <v>0</v>
      </c>
      <c r="O41" s="13">
        <v>0</v>
      </c>
      <c r="P41" s="13">
        <f t="shared" si="2"/>
        <v>1.1000000000000001</v>
      </c>
      <c r="Q41" s="53">
        <v>0.05</v>
      </c>
      <c r="R41" s="17">
        <f t="shared" si="1"/>
        <v>1</v>
      </c>
      <c r="S41" s="54">
        <f t="shared" si="0"/>
        <v>4.5454545454545456E-2</v>
      </c>
      <c r="T41" s="6"/>
      <c r="U41" s="6"/>
      <c r="V41" s="6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60" x14ac:dyDescent="0.25">
      <c r="A42" s="8">
        <v>26</v>
      </c>
      <c r="B42" s="26" t="s">
        <v>45</v>
      </c>
      <c r="C42" s="9">
        <v>59.8</v>
      </c>
      <c r="D42" s="6">
        <v>0</v>
      </c>
      <c r="E42" s="55">
        <v>0</v>
      </c>
      <c r="F42" s="40" t="s">
        <v>97</v>
      </c>
      <c r="G42" s="17">
        <v>0</v>
      </c>
      <c r="H42" s="57">
        <v>0</v>
      </c>
      <c r="I42" s="13"/>
      <c r="J42" s="13"/>
      <c r="K42" s="13"/>
      <c r="L42" s="13"/>
      <c r="M42" s="13"/>
      <c r="N42" s="13"/>
      <c r="O42" s="13"/>
      <c r="P42" s="13">
        <f t="shared" si="2"/>
        <v>0</v>
      </c>
      <c r="Q42" s="53">
        <v>0.05</v>
      </c>
      <c r="R42" s="17">
        <f t="shared" si="1"/>
        <v>0</v>
      </c>
      <c r="S42" s="54">
        <f t="shared" si="0"/>
        <v>0</v>
      </c>
      <c r="T42" s="6"/>
      <c r="U42" s="6"/>
      <c r="V42" s="6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60" x14ac:dyDescent="0.25">
      <c r="A43" s="8">
        <v>27</v>
      </c>
      <c r="B43" s="10" t="s">
        <v>46</v>
      </c>
      <c r="C43" s="9">
        <v>28.702000000000002</v>
      </c>
      <c r="D43" s="6">
        <v>0</v>
      </c>
      <c r="E43" s="55">
        <v>0</v>
      </c>
      <c r="F43" s="40" t="s">
        <v>97</v>
      </c>
      <c r="G43" s="17">
        <v>0</v>
      </c>
      <c r="H43" s="57">
        <v>0</v>
      </c>
      <c r="I43" s="13"/>
      <c r="J43" s="13"/>
      <c r="K43" s="13"/>
      <c r="L43" s="13"/>
      <c r="M43" s="13"/>
      <c r="N43" s="13"/>
      <c r="O43" s="13"/>
      <c r="P43" s="13">
        <f t="shared" si="2"/>
        <v>0</v>
      </c>
      <c r="Q43" s="53">
        <v>0.05</v>
      </c>
      <c r="R43" s="17">
        <f t="shared" si="1"/>
        <v>0</v>
      </c>
      <c r="S43" s="54">
        <f t="shared" si="0"/>
        <v>0</v>
      </c>
      <c r="T43" s="6"/>
      <c r="U43" s="6"/>
      <c r="V43" s="6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48" x14ac:dyDescent="0.25">
      <c r="A44" s="8">
        <v>28</v>
      </c>
      <c r="B44" s="10" t="s">
        <v>47</v>
      </c>
      <c r="C44" s="9">
        <v>27.7</v>
      </c>
      <c r="D44" s="6">
        <v>0</v>
      </c>
      <c r="E44" s="55">
        <v>0</v>
      </c>
      <c r="F44" s="40" t="s">
        <v>97</v>
      </c>
      <c r="G44" s="17">
        <v>0</v>
      </c>
      <c r="H44" s="57">
        <v>0</v>
      </c>
      <c r="I44" s="13"/>
      <c r="J44" s="13"/>
      <c r="K44" s="13"/>
      <c r="L44" s="13"/>
      <c r="M44" s="13"/>
      <c r="N44" s="13"/>
      <c r="O44" s="13"/>
      <c r="P44" s="13">
        <f t="shared" si="2"/>
        <v>0</v>
      </c>
      <c r="Q44" s="53">
        <v>0.05</v>
      </c>
      <c r="R44" s="17">
        <f t="shared" si="1"/>
        <v>0</v>
      </c>
      <c r="S44" s="54">
        <f t="shared" si="0"/>
        <v>0</v>
      </c>
      <c r="T44" s="6"/>
      <c r="U44" s="6"/>
      <c r="V44" s="6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s="15" customFormat="1" ht="48" x14ac:dyDescent="0.25">
      <c r="A45" s="8">
        <v>29</v>
      </c>
      <c r="B45" s="10" t="s">
        <v>48</v>
      </c>
      <c r="C45" s="9">
        <v>41.25</v>
      </c>
      <c r="D45" s="6">
        <v>0</v>
      </c>
      <c r="E45" s="55">
        <v>0</v>
      </c>
      <c r="F45" s="40" t="s">
        <v>97</v>
      </c>
      <c r="G45" s="17">
        <v>0</v>
      </c>
      <c r="H45" s="57">
        <v>0</v>
      </c>
      <c r="I45" s="13"/>
      <c r="J45" s="13"/>
      <c r="K45" s="13"/>
      <c r="L45" s="13"/>
      <c r="M45" s="13"/>
      <c r="N45" s="13"/>
      <c r="O45" s="13"/>
      <c r="P45" s="13">
        <f t="shared" si="2"/>
        <v>0</v>
      </c>
      <c r="Q45" s="53">
        <v>0.05</v>
      </c>
      <c r="R45" s="17">
        <f t="shared" si="1"/>
        <v>0</v>
      </c>
      <c r="S45" s="54">
        <f t="shared" si="0"/>
        <v>0</v>
      </c>
      <c r="T45" s="6"/>
      <c r="U45" s="6"/>
      <c r="V45" s="6"/>
      <c r="W45" s="14"/>
      <c r="X45" s="7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</row>
    <row r="46" spans="1:51" ht="60" x14ac:dyDescent="0.25">
      <c r="A46" s="8">
        <v>30</v>
      </c>
      <c r="B46" s="10" t="s">
        <v>49</v>
      </c>
      <c r="C46" s="9">
        <v>41.254199999999997</v>
      </c>
      <c r="D46" s="6">
        <v>0</v>
      </c>
      <c r="E46" s="55">
        <v>0</v>
      </c>
      <c r="F46" s="40" t="s">
        <v>97</v>
      </c>
      <c r="G46" s="17">
        <v>0</v>
      </c>
      <c r="H46" s="57">
        <v>0</v>
      </c>
      <c r="I46" s="13"/>
      <c r="J46" s="13"/>
      <c r="K46" s="13"/>
      <c r="L46" s="13"/>
      <c r="M46" s="13"/>
      <c r="N46" s="13"/>
      <c r="O46" s="13"/>
      <c r="P46" s="13">
        <f t="shared" si="2"/>
        <v>0</v>
      </c>
      <c r="Q46" s="53">
        <v>0.05</v>
      </c>
      <c r="R46" s="17">
        <f t="shared" si="1"/>
        <v>0</v>
      </c>
      <c r="S46" s="54">
        <f t="shared" si="0"/>
        <v>0</v>
      </c>
      <c r="T46" s="6"/>
      <c r="U46" s="6"/>
      <c r="V46" s="6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60" x14ac:dyDescent="0.25">
      <c r="A47" s="8">
        <v>31</v>
      </c>
      <c r="B47" s="10" t="s">
        <v>50</v>
      </c>
      <c r="C47" s="9">
        <v>45.048999999999999</v>
      </c>
      <c r="D47" s="6">
        <v>16</v>
      </c>
      <c r="E47" s="55">
        <v>16</v>
      </c>
      <c r="F47" s="40" t="s">
        <v>97</v>
      </c>
      <c r="G47" s="17">
        <v>0</v>
      </c>
      <c r="H47" s="57">
        <v>0</v>
      </c>
      <c r="I47" s="13"/>
      <c r="J47" s="13"/>
      <c r="K47" s="13"/>
      <c r="L47" s="13"/>
      <c r="M47" s="13"/>
      <c r="N47" s="13"/>
      <c r="O47" s="13"/>
      <c r="P47" s="13">
        <v>0</v>
      </c>
      <c r="Q47" s="53">
        <v>0.05</v>
      </c>
      <c r="R47" s="17">
        <f t="shared" si="1"/>
        <v>0</v>
      </c>
      <c r="S47" s="54">
        <f t="shared" si="0"/>
        <v>0</v>
      </c>
      <c r="T47" s="6"/>
      <c r="U47" s="6"/>
      <c r="V47" s="6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58.5" customHeight="1" x14ac:dyDescent="0.25">
      <c r="A48" s="8">
        <v>32</v>
      </c>
      <c r="B48" s="10" t="s">
        <v>51</v>
      </c>
      <c r="C48" s="9">
        <v>38.18</v>
      </c>
      <c r="D48" s="6">
        <v>0</v>
      </c>
      <c r="E48" s="55">
        <v>0</v>
      </c>
      <c r="F48" s="40" t="s">
        <v>97</v>
      </c>
      <c r="G48" s="17">
        <v>0</v>
      </c>
      <c r="H48" s="57">
        <v>0</v>
      </c>
      <c r="I48" s="13"/>
      <c r="J48" s="13"/>
      <c r="K48" s="13"/>
      <c r="L48" s="13"/>
      <c r="M48" s="13"/>
      <c r="N48" s="13"/>
      <c r="O48" s="13"/>
      <c r="P48" s="13">
        <f t="shared" si="2"/>
        <v>0</v>
      </c>
      <c r="Q48" s="53">
        <v>0.05</v>
      </c>
      <c r="R48" s="17">
        <f t="shared" si="1"/>
        <v>0</v>
      </c>
      <c r="S48" s="54">
        <f t="shared" si="0"/>
        <v>0</v>
      </c>
      <c r="T48" s="6"/>
      <c r="U48" s="6"/>
      <c r="V48" s="6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48" x14ac:dyDescent="0.25">
      <c r="A49" s="8">
        <v>33</v>
      </c>
      <c r="B49" s="10" t="s">
        <v>68</v>
      </c>
      <c r="C49" s="9">
        <v>22.2</v>
      </c>
      <c r="D49" s="6">
        <v>8</v>
      </c>
      <c r="E49" s="55">
        <v>9</v>
      </c>
      <c r="F49" s="40" t="s">
        <v>97</v>
      </c>
      <c r="G49" s="17">
        <v>0</v>
      </c>
      <c r="H49" s="57">
        <v>0</v>
      </c>
      <c r="I49" s="13"/>
      <c r="J49" s="13"/>
      <c r="K49" s="13"/>
      <c r="L49" s="13"/>
      <c r="M49" s="13"/>
      <c r="N49" s="13"/>
      <c r="O49" s="13"/>
      <c r="P49" s="13">
        <v>0</v>
      </c>
      <c r="Q49" s="53">
        <v>0.05</v>
      </c>
      <c r="R49" s="17">
        <f t="shared" si="1"/>
        <v>0</v>
      </c>
      <c r="S49" s="54">
        <f t="shared" si="0"/>
        <v>0</v>
      </c>
      <c r="T49" s="6"/>
      <c r="U49" s="6"/>
      <c r="V49" s="6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36" x14ac:dyDescent="0.25">
      <c r="A50" s="8">
        <v>34</v>
      </c>
      <c r="B50" s="10" t="s">
        <v>52</v>
      </c>
      <c r="C50" s="9">
        <v>449.37060000000002</v>
      </c>
      <c r="D50" s="6">
        <v>138</v>
      </c>
      <c r="E50" s="55">
        <v>112</v>
      </c>
      <c r="F50" s="40" t="s">
        <v>97</v>
      </c>
      <c r="G50" s="17">
        <v>0</v>
      </c>
      <c r="H50" s="57">
        <v>0</v>
      </c>
      <c r="I50" s="13"/>
      <c r="J50" s="13"/>
      <c r="K50" s="13"/>
      <c r="L50" s="13"/>
      <c r="M50" s="13"/>
      <c r="N50" s="13"/>
      <c r="O50" s="13"/>
      <c r="P50" s="13">
        <f t="shared" si="2"/>
        <v>5.6000000000000005</v>
      </c>
      <c r="Q50" s="53">
        <v>0.05</v>
      </c>
      <c r="R50" s="17">
        <v>3</v>
      </c>
      <c r="S50" s="54">
        <f t="shared" si="0"/>
        <v>2.6785714285714284E-2</v>
      </c>
      <c r="T50" s="6"/>
      <c r="U50" s="6"/>
      <c r="V50" s="6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36.75" x14ac:dyDescent="0.25">
      <c r="A51" s="8">
        <v>35</v>
      </c>
      <c r="B51" s="11" t="s">
        <v>53</v>
      </c>
      <c r="C51" s="9">
        <v>26.11</v>
      </c>
      <c r="D51" s="6">
        <v>7</v>
      </c>
      <c r="E51" s="55">
        <v>8</v>
      </c>
      <c r="F51" s="40" t="s">
        <v>97</v>
      </c>
      <c r="G51" s="17">
        <v>0</v>
      </c>
      <c r="H51" s="57">
        <v>0</v>
      </c>
      <c r="I51" s="13"/>
      <c r="J51" s="13"/>
      <c r="K51" s="13"/>
      <c r="L51" s="13"/>
      <c r="M51" s="13"/>
      <c r="N51" s="13"/>
      <c r="O51" s="13"/>
      <c r="P51" s="13">
        <v>0</v>
      </c>
      <c r="Q51" s="53">
        <v>0.05</v>
      </c>
      <c r="R51" s="17">
        <f t="shared" si="1"/>
        <v>0</v>
      </c>
      <c r="S51" s="54">
        <f t="shared" si="0"/>
        <v>0</v>
      </c>
      <c r="T51" s="6"/>
      <c r="U51" s="6"/>
      <c r="V51" s="6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36.75" x14ac:dyDescent="0.25">
      <c r="A52" s="8">
        <v>36</v>
      </c>
      <c r="B52" s="11" t="s">
        <v>54</v>
      </c>
      <c r="C52" s="9">
        <v>18.93</v>
      </c>
      <c r="D52" s="6">
        <v>0</v>
      </c>
      <c r="E52" s="55">
        <v>0</v>
      </c>
      <c r="F52" s="40" t="s">
        <v>97</v>
      </c>
      <c r="G52" s="17">
        <v>0</v>
      </c>
      <c r="H52" s="57">
        <v>0</v>
      </c>
      <c r="I52" s="13"/>
      <c r="J52" s="13"/>
      <c r="K52" s="13"/>
      <c r="L52" s="13"/>
      <c r="M52" s="13"/>
      <c r="N52" s="13"/>
      <c r="O52" s="13"/>
      <c r="P52" s="13">
        <f t="shared" si="2"/>
        <v>0</v>
      </c>
      <c r="Q52" s="53">
        <v>0.05</v>
      </c>
      <c r="R52" s="17">
        <f t="shared" si="1"/>
        <v>0</v>
      </c>
      <c r="S52" s="54">
        <f t="shared" si="0"/>
        <v>0</v>
      </c>
      <c r="T52" s="6"/>
      <c r="U52" s="6"/>
      <c r="V52" s="6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36.75" x14ac:dyDescent="0.25">
      <c r="A53" s="8">
        <v>37</v>
      </c>
      <c r="B53" s="11" t="s">
        <v>55</v>
      </c>
      <c r="C53" s="9">
        <v>21.9</v>
      </c>
      <c r="D53" s="9">
        <v>3</v>
      </c>
      <c r="E53" s="38">
        <v>1</v>
      </c>
      <c r="F53" s="40" t="s">
        <v>97</v>
      </c>
      <c r="G53" s="17">
        <v>0</v>
      </c>
      <c r="H53" s="57">
        <v>0</v>
      </c>
      <c r="I53" s="13"/>
      <c r="J53" s="13"/>
      <c r="K53" s="13"/>
      <c r="L53" s="13"/>
      <c r="M53" s="13"/>
      <c r="N53" s="13"/>
      <c r="O53" s="13"/>
      <c r="P53" s="13">
        <v>0</v>
      </c>
      <c r="Q53" s="53">
        <v>0.05</v>
      </c>
      <c r="R53" s="17">
        <f t="shared" si="1"/>
        <v>0</v>
      </c>
      <c r="S53" s="54">
        <f t="shared" si="0"/>
        <v>0</v>
      </c>
      <c r="T53" s="6"/>
      <c r="U53" s="6"/>
      <c r="V53" s="6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25.5" x14ac:dyDescent="0.25">
      <c r="A54" s="8">
        <v>38</v>
      </c>
      <c r="B54" s="11" t="s">
        <v>56</v>
      </c>
      <c r="C54" s="9">
        <v>8.4</v>
      </c>
      <c r="D54" s="9">
        <v>0</v>
      </c>
      <c r="E54" s="38">
        <v>0</v>
      </c>
      <c r="F54" s="40" t="s">
        <v>97</v>
      </c>
      <c r="G54" s="17">
        <v>0</v>
      </c>
      <c r="H54" s="57">
        <v>0</v>
      </c>
      <c r="I54" s="13"/>
      <c r="J54" s="13"/>
      <c r="K54" s="13"/>
      <c r="L54" s="13"/>
      <c r="M54" s="13"/>
      <c r="N54" s="13"/>
      <c r="O54" s="13"/>
      <c r="P54" s="13">
        <f t="shared" si="2"/>
        <v>0</v>
      </c>
      <c r="Q54" s="53">
        <v>0.05</v>
      </c>
      <c r="R54" s="17">
        <f t="shared" si="1"/>
        <v>0</v>
      </c>
      <c r="S54" s="54">
        <f t="shared" si="0"/>
        <v>0</v>
      </c>
      <c r="T54" s="6"/>
      <c r="U54" s="6"/>
      <c r="V54" s="6"/>
    </row>
    <row r="55" spans="1:51" ht="25.5" x14ac:dyDescent="0.25">
      <c r="A55" s="8">
        <v>39</v>
      </c>
      <c r="B55" s="11" t="s">
        <v>73</v>
      </c>
      <c r="C55" s="9">
        <v>5.62</v>
      </c>
      <c r="D55" s="9">
        <v>1</v>
      </c>
      <c r="E55" s="38">
        <v>2</v>
      </c>
      <c r="F55" s="40" t="s">
        <v>97</v>
      </c>
      <c r="G55" s="17">
        <v>0</v>
      </c>
      <c r="H55" s="57">
        <v>0</v>
      </c>
      <c r="I55" s="13"/>
      <c r="J55" s="13"/>
      <c r="K55" s="13"/>
      <c r="L55" s="13"/>
      <c r="M55" s="13"/>
      <c r="N55" s="13"/>
      <c r="O55" s="13"/>
      <c r="P55" s="13">
        <f t="shared" si="2"/>
        <v>0.1</v>
      </c>
      <c r="Q55" s="53">
        <v>0.05</v>
      </c>
      <c r="R55" s="17">
        <f t="shared" si="1"/>
        <v>0</v>
      </c>
      <c r="S55" s="54">
        <f t="shared" si="0"/>
        <v>0</v>
      </c>
      <c r="T55" s="6"/>
      <c r="U55" s="6"/>
      <c r="V55" s="6"/>
    </row>
    <row r="56" spans="1:51" ht="36.75" x14ac:dyDescent="0.25">
      <c r="A56" s="8">
        <v>40</v>
      </c>
      <c r="B56" s="11" t="s">
        <v>74</v>
      </c>
      <c r="C56" s="9">
        <v>22.54</v>
      </c>
      <c r="D56" s="9">
        <v>4</v>
      </c>
      <c r="E56" s="38">
        <v>6</v>
      </c>
      <c r="F56" s="40" t="s">
        <v>97</v>
      </c>
      <c r="G56" s="17">
        <v>0</v>
      </c>
      <c r="H56" s="57">
        <v>0</v>
      </c>
      <c r="I56" s="13"/>
      <c r="J56" s="13"/>
      <c r="K56" s="13"/>
      <c r="L56" s="13"/>
      <c r="M56" s="13"/>
      <c r="N56" s="13"/>
      <c r="O56" s="13"/>
      <c r="P56" s="13">
        <v>0</v>
      </c>
      <c r="Q56" s="53">
        <v>0.05</v>
      </c>
      <c r="R56" s="17">
        <f t="shared" si="1"/>
        <v>0</v>
      </c>
      <c r="S56" s="54">
        <f t="shared" si="0"/>
        <v>0</v>
      </c>
      <c r="T56" s="6"/>
      <c r="U56" s="6"/>
      <c r="V56" s="6"/>
    </row>
    <row r="57" spans="1:51" ht="48.75" x14ac:dyDescent="0.25">
      <c r="A57" s="8">
        <v>41</v>
      </c>
      <c r="B57" s="11" t="s">
        <v>98</v>
      </c>
      <c r="C57" s="9">
        <f>SUM(C58:C89)</f>
        <v>512.99700000000007</v>
      </c>
      <c r="D57" s="9">
        <v>0</v>
      </c>
      <c r="E57" s="38" t="s">
        <v>77</v>
      </c>
      <c r="F57" s="40" t="s">
        <v>97</v>
      </c>
      <c r="G57" s="17">
        <v>0</v>
      </c>
      <c r="H57" s="57">
        <v>0</v>
      </c>
      <c r="I57" s="13"/>
      <c r="J57" s="13"/>
      <c r="K57" s="13"/>
      <c r="L57" s="13"/>
      <c r="M57" s="13"/>
      <c r="N57" s="13"/>
      <c r="O57" s="13"/>
      <c r="P57" s="53" t="s">
        <v>59</v>
      </c>
      <c r="Q57" s="53" t="s">
        <v>59</v>
      </c>
      <c r="R57" s="17" t="s">
        <v>59</v>
      </c>
      <c r="S57" s="54" t="s">
        <v>59</v>
      </c>
      <c r="T57" s="6"/>
      <c r="U57" s="6"/>
      <c r="V57" s="6"/>
      <c r="W57" s="6">
        <f>SUM(W58:W89)</f>
        <v>0</v>
      </c>
    </row>
    <row r="58" spans="1:51" ht="36.75" x14ac:dyDescent="0.25">
      <c r="A58" s="8" t="s">
        <v>99</v>
      </c>
      <c r="B58" s="11" t="s">
        <v>142</v>
      </c>
      <c r="C58" s="9">
        <v>10.199999999999999</v>
      </c>
      <c r="D58" s="9"/>
      <c r="E58" s="38"/>
      <c r="F58" s="40" t="s">
        <v>97</v>
      </c>
      <c r="G58" s="13"/>
      <c r="H58" s="13"/>
      <c r="I58" s="13"/>
      <c r="J58" s="13"/>
      <c r="K58" s="13"/>
      <c r="L58" s="13"/>
      <c r="M58" s="13"/>
      <c r="N58" s="13"/>
      <c r="O58" s="13"/>
      <c r="P58" s="13">
        <f>E58*Q58</f>
        <v>0</v>
      </c>
      <c r="Q58" s="53">
        <v>0.05</v>
      </c>
      <c r="R58" s="17">
        <f t="shared" ref="R58:R89" si="3">ROUNDDOWN(P58,0)</f>
        <v>0</v>
      </c>
      <c r="S58" s="54">
        <f>IF(E58&gt;0,R58/E58,0)</f>
        <v>0</v>
      </c>
      <c r="T58" s="6"/>
      <c r="U58" s="6"/>
      <c r="V58" s="6"/>
      <c r="W58" s="27"/>
    </row>
    <row r="59" spans="1:51" ht="36.75" x14ac:dyDescent="0.25">
      <c r="A59" s="8" t="s">
        <v>100</v>
      </c>
      <c r="B59" s="11" t="s">
        <v>143</v>
      </c>
      <c r="C59" s="9">
        <v>19.79</v>
      </c>
      <c r="D59" s="9"/>
      <c r="E59" s="38"/>
      <c r="F59" s="40" t="s">
        <v>97</v>
      </c>
      <c r="G59" s="13"/>
      <c r="H59" s="13"/>
      <c r="I59" s="13"/>
      <c r="J59" s="13"/>
      <c r="K59" s="13"/>
      <c r="L59" s="13"/>
      <c r="M59" s="13"/>
      <c r="N59" s="13"/>
      <c r="O59" s="13"/>
      <c r="P59" s="13">
        <f t="shared" ref="P59:P89" si="4">E59*Q59</f>
        <v>0</v>
      </c>
      <c r="Q59" s="53">
        <v>0.05</v>
      </c>
      <c r="R59" s="17">
        <f t="shared" si="3"/>
        <v>0</v>
      </c>
      <c r="S59" s="54">
        <f>IF(E59&gt;0,R59/E59,0)</f>
        <v>0</v>
      </c>
      <c r="T59" s="6"/>
      <c r="U59" s="6"/>
      <c r="V59" s="6"/>
      <c r="W59" s="27"/>
    </row>
    <row r="60" spans="1:51" ht="36.75" x14ac:dyDescent="0.25">
      <c r="A60" s="8" t="s">
        <v>101</v>
      </c>
      <c r="B60" s="11" t="s">
        <v>144</v>
      </c>
      <c r="C60" s="9">
        <v>16.43</v>
      </c>
      <c r="D60" s="9"/>
      <c r="E60" s="38"/>
      <c r="F60" s="40" t="s">
        <v>97</v>
      </c>
      <c r="G60" s="13"/>
      <c r="H60" s="13"/>
      <c r="I60" s="13"/>
      <c r="J60" s="13"/>
      <c r="K60" s="13"/>
      <c r="L60" s="13"/>
      <c r="M60" s="13"/>
      <c r="N60" s="13"/>
      <c r="O60" s="13"/>
      <c r="P60" s="13">
        <f t="shared" si="4"/>
        <v>0</v>
      </c>
      <c r="Q60" s="53">
        <v>0.05</v>
      </c>
      <c r="R60" s="17">
        <f t="shared" si="3"/>
        <v>0</v>
      </c>
      <c r="S60" s="54">
        <f t="shared" ref="S60:S89" si="5">IF(E60&gt;0,R60/E60,0)</f>
        <v>0</v>
      </c>
      <c r="T60" s="6"/>
      <c r="U60" s="6"/>
      <c r="V60" s="6"/>
      <c r="W60" s="27"/>
    </row>
    <row r="61" spans="1:51" ht="36.75" x14ac:dyDescent="0.25">
      <c r="A61" s="8" t="s">
        <v>102</v>
      </c>
      <c r="B61" s="11" t="s">
        <v>134</v>
      </c>
      <c r="C61" s="9">
        <v>9.1539999999999999</v>
      </c>
      <c r="D61" s="9"/>
      <c r="E61" s="38"/>
      <c r="F61" s="40" t="s">
        <v>97</v>
      </c>
      <c r="G61" s="13"/>
      <c r="H61" s="13"/>
      <c r="I61" s="13"/>
      <c r="J61" s="13"/>
      <c r="K61" s="13"/>
      <c r="L61" s="13"/>
      <c r="M61" s="13"/>
      <c r="N61" s="13"/>
      <c r="O61" s="13"/>
      <c r="P61" s="13">
        <f t="shared" si="4"/>
        <v>0</v>
      </c>
      <c r="Q61" s="53">
        <v>0.05</v>
      </c>
      <c r="R61" s="17">
        <f t="shared" si="3"/>
        <v>0</v>
      </c>
      <c r="S61" s="54">
        <f t="shared" si="5"/>
        <v>0</v>
      </c>
      <c r="T61" s="6"/>
      <c r="U61" s="6"/>
      <c r="V61" s="6"/>
      <c r="W61" s="27"/>
    </row>
    <row r="62" spans="1:51" ht="36.75" x14ac:dyDescent="0.25">
      <c r="A62" s="8" t="s">
        <v>103</v>
      </c>
      <c r="B62" s="11" t="s">
        <v>135</v>
      </c>
      <c r="C62" s="9">
        <v>35.76</v>
      </c>
      <c r="D62" s="9"/>
      <c r="E62" s="38"/>
      <c r="F62" s="40" t="s">
        <v>97</v>
      </c>
      <c r="G62" s="13"/>
      <c r="H62" s="13"/>
      <c r="I62" s="13"/>
      <c r="J62" s="13"/>
      <c r="K62" s="13"/>
      <c r="L62" s="13"/>
      <c r="M62" s="13"/>
      <c r="N62" s="13"/>
      <c r="O62" s="13"/>
      <c r="P62" s="13">
        <f t="shared" si="4"/>
        <v>0</v>
      </c>
      <c r="Q62" s="53">
        <v>0.05</v>
      </c>
      <c r="R62" s="17">
        <f t="shared" si="3"/>
        <v>0</v>
      </c>
      <c r="S62" s="54">
        <f t="shared" si="5"/>
        <v>0</v>
      </c>
      <c r="T62" s="6"/>
      <c r="U62" s="6"/>
      <c r="V62" s="6"/>
      <c r="W62" s="27"/>
    </row>
    <row r="63" spans="1:51" ht="25.5" x14ac:dyDescent="0.25">
      <c r="A63" s="8" t="s">
        <v>104</v>
      </c>
      <c r="B63" s="11" t="s">
        <v>145</v>
      </c>
      <c r="C63" s="9">
        <v>11.74</v>
      </c>
      <c r="D63" s="9"/>
      <c r="E63" s="38"/>
      <c r="F63" s="40" t="s">
        <v>97</v>
      </c>
      <c r="G63" s="13"/>
      <c r="H63" s="13"/>
      <c r="I63" s="13"/>
      <c r="J63" s="13"/>
      <c r="K63" s="13"/>
      <c r="L63" s="13"/>
      <c r="M63" s="13"/>
      <c r="N63" s="13"/>
      <c r="O63" s="13"/>
      <c r="P63" s="13">
        <f t="shared" si="4"/>
        <v>0</v>
      </c>
      <c r="Q63" s="53">
        <v>0.05</v>
      </c>
      <c r="R63" s="17">
        <f t="shared" si="3"/>
        <v>0</v>
      </c>
      <c r="S63" s="54">
        <f t="shared" si="5"/>
        <v>0</v>
      </c>
      <c r="T63" s="6"/>
      <c r="U63" s="6"/>
      <c r="V63" s="6"/>
      <c r="W63" s="27"/>
    </row>
    <row r="64" spans="1:51" ht="25.5" x14ac:dyDescent="0.25">
      <c r="A64" s="8" t="s">
        <v>105</v>
      </c>
      <c r="B64" s="11" t="s">
        <v>141</v>
      </c>
      <c r="C64" s="9">
        <v>9.3520000000000003</v>
      </c>
      <c r="D64" s="9"/>
      <c r="E64" s="38"/>
      <c r="F64" s="40" t="s">
        <v>97</v>
      </c>
      <c r="G64" s="13"/>
      <c r="H64" s="13"/>
      <c r="I64" s="13"/>
      <c r="J64" s="13"/>
      <c r="K64" s="13"/>
      <c r="L64" s="13"/>
      <c r="M64" s="13"/>
      <c r="N64" s="13"/>
      <c r="O64" s="13"/>
      <c r="P64" s="13">
        <f t="shared" si="4"/>
        <v>0</v>
      </c>
      <c r="Q64" s="53">
        <v>0.05</v>
      </c>
      <c r="R64" s="17">
        <f t="shared" si="3"/>
        <v>0</v>
      </c>
      <c r="S64" s="54">
        <f t="shared" si="5"/>
        <v>0</v>
      </c>
      <c r="T64" s="6"/>
      <c r="U64" s="6"/>
      <c r="V64" s="6"/>
      <c r="W64" s="27"/>
    </row>
    <row r="65" spans="1:23" ht="36.75" x14ac:dyDescent="0.25">
      <c r="A65" s="8" t="s">
        <v>106</v>
      </c>
      <c r="B65" s="11" t="s">
        <v>146</v>
      </c>
      <c r="C65" s="9">
        <v>14.38</v>
      </c>
      <c r="D65" s="9"/>
      <c r="E65" s="38"/>
      <c r="F65" s="40" t="s">
        <v>97</v>
      </c>
      <c r="G65" s="13"/>
      <c r="H65" s="13"/>
      <c r="I65" s="13"/>
      <c r="J65" s="13"/>
      <c r="K65" s="13"/>
      <c r="L65" s="13"/>
      <c r="M65" s="13"/>
      <c r="N65" s="13"/>
      <c r="O65" s="13"/>
      <c r="P65" s="13">
        <f t="shared" si="4"/>
        <v>0</v>
      </c>
      <c r="Q65" s="53">
        <v>0.05</v>
      </c>
      <c r="R65" s="17">
        <f t="shared" si="3"/>
        <v>0</v>
      </c>
      <c r="S65" s="54">
        <f t="shared" si="5"/>
        <v>0</v>
      </c>
      <c r="T65" s="6"/>
      <c r="U65" s="6"/>
      <c r="V65" s="6"/>
      <c r="W65" s="27"/>
    </row>
    <row r="66" spans="1:23" ht="36.75" x14ac:dyDescent="0.25">
      <c r="A66" s="8" t="s">
        <v>107</v>
      </c>
      <c r="B66" s="11" t="s">
        <v>147</v>
      </c>
      <c r="C66" s="9">
        <v>7.9720000000000004</v>
      </c>
      <c r="D66" s="9"/>
      <c r="E66" s="38"/>
      <c r="F66" s="40" t="s">
        <v>97</v>
      </c>
      <c r="G66" s="13"/>
      <c r="H66" s="13"/>
      <c r="I66" s="13"/>
      <c r="J66" s="13"/>
      <c r="K66" s="13"/>
      <c r="L66" s="13"/>
      <c r="M66" s="13"/>
      <c r="N66" s="13"/>
      <c r="O66" s="13"/>
      <c r="P66" s="13">
        <f t="shared" si="4"/>
        <v>0</v>
      </c>
      <c r="Q66" s="53">
        <v>0.05</v>
      </c>
      <c r="R66" s="17">
        <f t="shared" si="3"/>
        <v>0</v>
      </c>
      <c r="S66" s="54">
        <f t="shared" si="5"/>
        <v>0</v>
      </c>
      <c r="T66" s="6"/>
      <c r="U66" s="6"/>
      <c r="V66" s="6"/>
      <c r="W66" s="27"/>
    </row>
    <row r="67" spans="1:23" ht="36.75" x14ac:dyDescent="0.25">
      <c r="A67" s="8" t="s">
        <v>108</v>
      </c>
      <c r="B67" s="11" t="s">
        <v>136</v>
      </c>
      <c r="C67" s="9">
        <v>7.94</v>
      </c>
      <c r="D67" s="9"/>
      <c r="E67" s="38"/>
      <c r="F67" s="40" t="s">
        <v>97</v>
      </c>
      <c r="G67" s="13"/>
      <c r="H67" s="13"/>
      <c r="I67" s="13"/>
      <c r="J67" s="13"/>
      <c r="K67" s="13"/>
      <c r="L67" s="13"/>
      <c r="M67" s="13"/>
      <c r="N67" s="13"/>
      <c r="O67" s="13"/>
      <c r="P67" s="13">
        <f t="shared" si="4"/>
        <v>0</v>
      </c>
      <c r="Q67" s="53">
        <v>0.05</v>
      </c>
      <c r="R67" s="17">
        <f t="shared" si="3"/>
        <v>0</v>
      </c>
      <c r="S67" s="54">
        <f t="shared" si="5"/>
        <v>0</v>
      </c>
      <c r="T67" s="6"/>
      <c r="U67" s="6"/>
      <c r="V67" s="6"/>
      <c r="W67" s="27"/>
    </row>
    <row r="68" spans="1:23" ht="36.75" x14ac:dyDescent="0.25">
      <c r="A68" s="8" t="s">
        <v>109</v>
      </c>
      <c r="B68" s="11" t="s">
        <v>132</v>
      </c>
      <c r="C68" s="9">
        <v>14.68</v>
      </c>
      <c r="D68" s="9"/>
      <c r="E68" s="38"/>
      <c r="F68" s="40" t="s">
        <v>97</v>
      </c>
      <c r="G68" s="13"/>
      <c r="H68" s="13"/>
      <c r="I68" s="13"/>
      <c r="J68" s="13"/>
      <c r="K68" s="13"/>
      <c r="L68" s="13"/>
      <c r="M68" s="13"/>
      <c r="N68" s="13"/>
      <c r="O68" s="13"/>
      <c r="P68" s="13">
        <f t="shared" si="4"/>
        <v>0</v>
      </c>
      <c r="Q68" s="53">
        <v>0.05</v>
      </c>
      <c r="R68" s="17">
        <f t="shared" si="3"/>
        <v>0</v>
      </c>
      <c r="S68" s="54">
        <f t="shared" si="5"/>
        <v>0</v>
      </c>
      <c r="T68" s="6"/>
      <c r="U68" s="6"/>
      <c r="V68" s="6"/>
      <c r="W68" s="27"/>
    </row>
    <row r="69" spans="1:23" ht="36.75" x14ac:dyDescent="0.25">
      <c r="A69" s="8" t="s">
        <v>110</v>
      </c>
      <c r="B69" s="11" t="s">
        <v>148</v>
      </c>
      <c r="C69" s="9">
        <v>22.72</v>
      </c>
      <c r="D69" s="9"/>
      <c r="E69" s="38"/>
      <c r="F69" s="40" t="s">
        <v>97</v>
      </c>
      <c r="G69" s="13"/>
      <c r="H69" s="13"/>
      <c r="I69" s="13"/>
      <c r="J69" s="13"/>
      <c r="K69" s="13"/>
      <c r="L69" s="13"/>
      <c r="M69" s="13"/>
      <c r="N69" s="13"/>
      <c r="O69" s="13"/>
      <c r="P69" s="13">
        <f t="shared" si="4"/>
        <v>0</v>
      </c>
      <c r="Q69" s="53">
        <v>0.05</v>
      </c>
      <c r="R69" s="17">
        <f t="shared" si="3"/>
        <v>0</v>
      </c>
      <c r="S69" s="54">
        <f t="shared" si="5"/>
        <v>0</v>
      </c>
      <c r="T69" s="6"/>
      <c r="U69" s="6"/>
      <c r="V69" s="6"/>
      <c r="W69" s="27"/>
    </row>
    <row r="70" spans="1:23" ht="25.5" x14ac:dyDescent="0.25">
      <c r="A70" s="8" t="s">
        <v>111</v>
      </c>
      <c r="B70" s="11" t="s">
        <v>149</v>
      </c>
      <c r="C70" s="9">
        <v>5.0259999999999998</v>
      </c>
      <c r="D70" s="9"/>
      <c r="E70" s="38"/>
      <c r="F70" s="40" t="s">
        <v>97</v>
      </c>
      <c r="G70" s="13"/>
      <c r="H70" s="13"/>
      <c r="I70" s="13"/>
      <c r="J70" s="13"/>
      <c r="K70" s="13"/>
      <c r="L70" s="13"/>
      <c r="M70" s="13"/>
      <c r="N70" s="13"/>
      <c r="O70" s="13"/>
      <c r="P70" s="13">
        <f t="shared" si="4"/>
        <v>0</v>
      </c>
      <c r="Q70" s="53">
        <v>0.05</v>
      </c>
      <c r="R70" s="17">
        <f t="shared" si="3"/>
        <v>0</v>
      </c>
      <c r="S70" s="54">
        <f t="shared" si="5"/>
        <v>0</v>
      </c>
      <c r="T70" s="6"/>
      <c r="U70" s="6"/>
      <c r="V70" s="6"/>
      <c r="W70" s="27"/>
    </row>
    <row r="71" spans="1:23" ht="36.75" x14ac:dyDescent="0.25">
      <c r="A71" s="8" t="s">
        <v>112</v>
      </c>
      <c r="B71" s="11" t="s">
        <v>150</v>
      </c>
      <c r="C71" s="9">
        <v>12.250999999999999</v>
      </c>
      <c r="D71" s="9"/>
      <c r="E71" s="38"/>
      <c r="F71" s="40" t="s">
        <v>97</v>
      </c>
      <c r="G71" s="13"/>
      <c r="H71" s="13"/>
      <c r="I71" s="13"/>
      <c r="J71" s="13"/>
      <c r="K71" s="13"/>
      <c r="L71" s="13"/>
      <c r="M71" s="13"/>
      <c r="N71" s="13"/>
      <c r="O71" s="13"/>
      <c r="P71" s="13">
        <f t="shared" si="4"/>
        <v>0</v>
      </c>
      <c r="Q71" s="53">
        <v>0.05</v>
      </c>
      <c r="R71" s="17">
        <f t="shared" si="3"/>
        <v>0</v>
      </c>
      <c r="S71" s="54">
        <f t="shared" si="5"/>
        <v>0</v>
      </c>
      <c r="T71" s="6"/>
      <c r="U71" s="6"/>
      <c r="V71" s="6"/>
      <c r="W71" s="27"/>
    </row>
    <row r="72" spans="1:23" ht="36.75" x14ac:dyDescent="0.25">
      <c r="A72" s="8" t="s">
        <v>113</v>
      </c>
      <c r="B72" s="11" t="s">
        <v>139</v>
      </c>
      <c r="C72" s="9">
        <v>18.62</v>
      </c>
      <c r="D72" s="9"/>
      <c r="E72" s="38"/>
      <c r="F72" s="40" t="s">
        <v>97</v>
      </c>
      <c r="G72" s="13"/>
      <c r="H72" s="13"/>
      <c r="I72" s="13"/>
      <c r="J72" s="13"/>
      <c r="K72" s="13"/>
      <c r="L72" s="13"/>
      <c r="M72" s="13"/>
      <c r="N72" s="13"/>
      <c r="O72" s="13"/>
      <c r="P72" s="13">
        <f t="shared" si="4"/>
        <v>0</v>
      </c>
      <c r="Q72" s="53">
        <v>0.05</v>
      </c>
      <c r="R72" s="17">
        <f t="shared" si="3"/>
        <v>0</v>
      </c>
      <c r="S72" s="54">
        <f t="shared" si="5"/>
        <v>0</v>
      </c>
      <c r="T72" s="6"/>
      <c r="U72" s="6"/>
      <c r="V72" s="6"/>
      <c r="W72" s="27"/>
    </row>
    <row r="73" spans="1:23" ht="36.75" x14ac:dyDescent="0.25">
      <c r="A73" s="8" t="s">
        <v>114</v>
      </c>
      <c r="B73" s="11" t="s">
        <v>151</v>
      </c>
      <c r="C73" s="9">
        <v>20.247</v>
      </c>
      <c r="D73" s="9"/>
      <c r="E73" s="38"/>
      <c r="F73" s="40" t="s">
        <v>97</v>
      </c>
      <c r="G73" s="13"/>
      <c r="H73" s="13"/>
      <c r="I73" s="13"/>
      <c r="J73" s="13"/>
      <c r="K73" s="13"/>
      <c r="L73" s="13"/>
      <c r="M73" s="13"/>
      <c r="N73" s="13"/>
      <c r="O73" s="13"/>
      <c r="P73" s="13">
        <f t="shared" si="4"/>
        <v>0</v>
      </c>
      <c r="Q73" s="53">
        <v>0.05</v>
      </c>
      <c r="R73" s="17">
        <f t="shared" si="3"/>
        <v>0</v>
      </c>
      <c r="S73" s="54">
        <f t="shared" si="5"/>
        <v>0</v>
      </c>
      <c r="T73" s="6"/>
      <c r="U73" s="6"/>
      <c r="V73" s="6"/>
      <c r="W73" s="27"/>
    </row>
    <row r="74" spans="1:23" ht="36.75" x14ac:dyDescent="0.25">
      <c r="A74" s="8" t="s">
        <v>115</v>
      </c>
      <c r="B74" s="11" t="s">
        <v>138</v>
      </c>
      <c r="C74" s="9">
        <v>19.492000000000001</v>
      </c>
      <c r="D74" s="9"/>
      <c r="E74" s="38"/>
      <c r="F74" s="40" t="s">
        <v>97</v>
      </c>
      <c r="G74" s="13"/>
      <c r="H74" s="13"/>
      <c r="I74" s="13"/>
      <c r="J74" s="13"/>
      <c r="K74" s="13"/>
      <c r="L74" s="13"/>
      <c r="M74" s="13"/>
      <c r="N74" s="13"/>
      <c r="O74" s="13"/>
      <c r="P74" s="13">
        <f t="shared" si="4"/>
        <v>0</v>
      </c>
      <c r="Q74" s="53">
        <v>0.05</v>
      </c>
      <c r="R74" s="17">
        <f t="shared" si="3"/>
        <v>0</v>
      </c>
      <c r="S74" s="54">
        <f t="shared" si="5"/>
        <v>0</v>
      </c>
      <c r="T74" s="6"/>
      <c r="U74" s="6"/>
      <c r="V74" s="6"/>
      <c r="W74" s="27"/>
    </row>
    <row r="75" spans="1:23" ht="36.75" x14ac:dyDescent="0.25">
      <c r="A75" s="8" t="s">
        <v>116</v>
      </c>
      <c r="B75" s="11" t="s">
        <v>152</v>
      </c>
      <c r="C75" s="9">
        <v>10.278</v>
      </c>
      <c r="D75" s="9"/>
      <c r="E75" s="38"/>
      <c r="F75" s="40" t="s">
        <v>97</v>
      </c>
      <c r="G75" s="13"/>
      <c r="H75" s="13"/>
      <c r="I75" s="13"/>
      <c r="J75" s="13"/>
      <c r="K75" s="13"/>
      <c r="L75" s="13"/>
      <c r="M75" s="13"/>
      <c r="N75" s="13"/>
      <c r="O75" s="13"/>
      <c r="P75" s="13">
        <f t="shared" si="4"/>
        <v>0</v>
      </c>
      <c r="Q75" s="53">
        <v>0.05</v>
      </c>
      <c r="R75" s="17">
        <f t="shared" si="3"/>
        <v>0</v>
      </c>
      <c r="S75" s="54">
        <f t="shared" si="5"/>
        <v>0</v>
      </c>
      <c r="T75" s="6"/>
      <c r="U75" s="6"/>
      <c r="V75" s="6"/>
      <c r="W75" s="27"/>
    </row>
    <row r="76" spans="1:23" ht="36.75" x14ac:dyDescent="0.25">
      <c r="A76" s="8" t="s">
        <v>117</v>
      </c>
      <c r="B76" s="11" t="s">
        <v>153</v>
      </c>
      <c r="C76" s="9">
        <v>9.5809999999999995</v>
      </c>
      <c r="D76" s="9"/>
      <c r="E76" s="38"/>
      <c r="F76" s="40" t="s">
        <v>97</v>
      </c>
      <c r="G76" s="13"/>
      <c r="H76" s="13"/>
      <c r="I76" s="13"/>
      <c r="J76" s="13"/>
      <c r="K76" s="13"/>
      <c r="L76" s="13"/>
      <c r="M76" s="13"/>
      <c r="N76" s="13"/>
      <c r="O76" s="13"/>
      <c r="P76" s="13">
        <f t="shared" si="4"/>
        <v>0</v>
      </c>
      <c r="Q76" s="53">
        <v>0.05</v>
      </c>
      <c r="R76" s="17">
        <f t="shared" si="3"/>
        <v>0</v>
      </c>
      <c r="S76" s="54">
        <f t="shared" si="5"/>
        <v>0</v>
      </c>
      <c r="T76" s="6"/>
      <c r="U76" s="6"/>
      <c r="V76" s="6"/>
      <c r="W76" s="27"/>
    </row>
    <row r="77" spans="1:23" ht="36.75" x14ac:dyDescent="0.25">
      <c r="A77" s="8" t="s">
        <v>118</v>
      </c>
      <c r="B77" s="11" t="s">
        <v>131</v>
      </c>
      <c r="C77" s="9">
        <v>20.251000000000001</v>
      </c>
      <c r="D77" s="9"/>
      <c r="E77" s="38"/>
      <c r="F77" s="40" t="s">
        <v>97</v>
      </c>
      <c r="G77" s="13"/>
      <c r="H77" s="13"/>
      <c r="I77" s="13"/>
      <c r="J77" s="13"/>
      <c r="K77" s="13"/>
      <c r="L77" s="13"/>
      <c r="M77" s="13"/>
      <c r="N77" s="13"/>
      <c r="O77" s="13"/>
      <c r="P77" s="13">
        <f t="shared" si="4"/>
        <v>0</v>
      </c>
      <c r="Q77" s="53">
        <v>0.05</v>
      </c>
      <c r="R77" s="17">
        <f t="shared" si="3"/>
        <v>0</v>
      </c>
      <c r="S77" s="54">
        <f t="shared" si="5"/>
        <v>0</v>
      </c>
      <c r="T77" s="6"/>
      <c r="U77" s="6"/>
      <c r="V77" s="6"/>
      <c r="W77" s="27"/>
    </row>
    <row r="78" spans="1:23" ht="36.75" x14ac:dyDescent="0.25">
      <c r="A78" s="8" t="s">
        <v>119</v>
      </c>
      <c r="B78" s="11" t="s">
        <v>154</v>
      </c>
      <c r="C78" s="9">
        <v>12.74</v>
      </c>
      <c r="D78" s="9"/>
      <c r="E78" s="38"/>
      <c r="F78" s="40" t="s">
        <v>97</v>
      </c>
      <c r="G78" s="13"/>
      <c r="H78" s="13"/>
      <c r="I78" s="13"/>
      <c r="J78" s="13"/>
      <c r="K78" s="13"/>
      <c r="L78" s="13"/>
      <c r="M78" s="13"/>
      <c r="N78" s="13"/>
      <c r="O78" s="13"/>
      <c r="P78" s="13">
        <f t="shared" si="4"/>
        <v>0</v>
      </c>
      <c r="Q78" s="53">
        <v>0.05</v>
      </c>
      <c r="R78" s="17">
        <f t="shared" si="3"/>
        <v>0</v>
      </c>
      <c r="S78" s="54">
        <f t="shared" si="5"/>
        <v>0</v>
      </c>
      <c r="T78" s="6"/>
      <c r="U78" s="6"/>
      <c r="V78" s="6"/>
      <c r="W78" s="27"/>
    </row>
    <row r="79" spans="1:23" ht="36.75" x14ac:dyDescent="0.25">
      <c r="A79" s="8" t="s">
        <v>120</v>
      </c>
      <c r="B79" s="11" t="s">
        <v>140</v>
      </c>
      <c r="C79" s="9">
        <v>34.408000000000001</v>
      </c>
      <c r="D79" s="9"/>
      <c r="E79" s="38"/>
      <c r="F79" s="40" t="s">
        <v>97</v>
      </c>
      <c r="G79" s="13"/>
      <c r="H79" s="13"/>
      <c r="I79" s="13"/>
      <c r="J79" s="13"/>
      <c r="K79" s="13"/>
      <c r="L79" s="13"/>
      <c r="M79" s="13"/>
      <c r="N79" s="13"/>
      <c r="O79" s="13"/>
      <c r="P79" s="13">
        <f t="shared" si="4"/>
        <v>0</v>
      </c>
      <c r="Q79" s="53">
        <v>0.05</v>
      </c>
      <c r="R79" s="17">
        <f t="shared" si="3"/>
        <v>0</v>
      </c>
      <c r="S79" s="54">
        <f t="shared" si="5"/>
        <v>0</v>
      </c>
      <c r="T79" s="6"/>
      <c r="U79" s="6"/>
      <c r="V79" s="6"/>
      <c r="W79" s="27"/>
    </row>
    <row r="80" spans="1:23" ht="36.75" x14ac:dyDescent="0.25">
      <c r="A80" s="8" t="s">
        <v>121</v>
      </c>
      <c r="B80" s="11" t="s">
        <v>155</v>
      </c>
      <c r="C80" s="9">
        <v>12.932</v>
      </c>
      <c r="D80" s="9"/>
      <c r="E80" s="38"/>
      <c r="F80" s="40" t="s">
        <v>97</v>
      </c>
      <c r="G80" s="13"/>
      <c r="H80" s="13"/>
      <c r="I80" s="13"/>
      <c r="J80" s="13"/>
      <c r="K80" s="13"/>
      <c r="L80" s="13"/>
      <c r="M80" s="13"/>
      <c r="N80" s="13"/>
      <c r="O80" s="13"/>
      <c r="P80" s="13">
        <f t="shared" si="4"/>
        <v>0</v>
      </c>
      <c r="Q80" s="53">
        <v>0.05</v>
      </c>
      <c r="R80" s="17">
        <f t="shared" si="3"/>
        <v>0</v>
      </c>
      <c r="S80" s="54">
        <f t="shared" si="5"/>
        <v>0</v>
      </c>
      <c r="T80" s="6"/>
      <c r="U80" s="6"/>
      <c r="V80" s="6"/>
      <c r="W80" s="27"/>
    </row>
    <row r="81" spans="1:23" ht="36.75" x14ac:dyDescent="0.25">
      <c r="A81" s="8" t="s">
        <v>122</v>
      </c>
      <c r="B81" s="11" t="s">
        <v>133</v>
      </c>
      <c r="C81" s="9">
        <v>4.5469999999999997</v>
      </c>
      <c r="D81" s="9"/>
      <c r="E81" s="38"/>
      <c r="F81" s="40" t="s">
        <v>97</v>
      </c>
      <c r="G81" s="13"/>
      <c r="H81" s="13"/>
      <c r="I81" s="13"/>
      <c r="J81" s="13"/>
      <c r="K81" s="13"/>
      <c r="L81" s="13"/>
      <c r="M81" s="13"/>
      <c r="N81" s="13"/>
      <c r="O81" s="13"/>
      <c r="P81" s="13">
        <f t="shared" si="4"/>
        <v>0</v>
      </c>
      <c r="Q81" s="53">
        <v>0.05</v>
      </c>
      <c r="R81" s="17">
        <f t="shared" si="3"/>
        <v>0</v>
      </c>
      <c r="S81" s="54">
        <f t="shared" si="5"/>
        <v>0</v>
      </c>
      <c r="T81" s="6"/>
      <c r="U81" s="6"/>
      <c r="V81" s="6"/>
      <c r="W81" s="27"/>
    </row>
    <row r="82" spans="1:23" ht="36.75" x14ac:dyDescent="0.25">
      <c r="A82" s="8" t="s">
        <v>123</v>
      </c>
      <c r="B82" s="11" t="s">
        <v>156</v>
      </c>
      <c r="C82" s="9">
        <v>3.8919999999999999</v>
      </c>
      <c r="D82" s="9"/>
      <c r="E82" s="38"/>
      <c r="F82" s="40" t="s">
        <v>97</v>
      </c>
      <c r="G82" s="13"/>
      <c r="H82" s="13"/>
      <c r="I82" s="13"/>
      <c r="J82" s="13"/>
      <c r="K82" s="13"/>
      <c r="L82" s="13"/>
      <c r="M82" s="13"/>
      <c r="N82" s="13"/>
      <c r="O82" s="13"/>
      <c r="P82" s="13">
        <f t="shared" si="4"/>
        <v>0</v>
      </c>
      <c r="Q82" s="53">
        <v>0.05</v>
      </c>
      <c r="R82" s="17">
        <f t="shared" si="3"/>
        <v>0</v>
      </c>
      <c r="S82" s="54">
        <f t="shared" si="5"/>
        <v>0</v>
      </c>
      <c r="T82" s="6"/>
      <c r="U82" s="6"/>
      <c r="V82" s="6"/>
      <c r="W82" s="27"/>
    </row>
    <row r="83" spans="1:23" ht="36.75" x14ac:dyDescent="0.25">
      <c r="A83" s="8" t="s">
        <v>124</v>
      </c>
      <c r="B83" s="11" t="s">
        <v>157</v>
      </c>
      <c r="C83" s="9">
        <v>2.5539999999999998</v>
      </c>
      <c r="D83" s="9"/>
      <c r="E83" s="38"/>
      <c r="F83" s="40" t="s">
        <v>97</v>
      </c>
      <c r="G83" s="13"/>
      <c r="H83" s="13"/>
      <c r="I83" s="13"/>
      <c r="J83" s="13"/>
      <c r="K83" s="13"/>
      <c r="L83" s="13"/>
      <c r="M83" s="13"/>
      <c r="N83" s="13"/>
      <c r="O83" s="13"/>
      <c r="P83" s="13">
        <f t="shared" si="4"/>
        <v>0</v>
      </c>
      <c r="Q83" s="53">
        <v>0.05</v>
      </c>
      <c r="R83" s="17">
        <f t="shared" si="3"/>
        <v>0</v>
      </c>
      <c r="S83" s="54">
        <f t="shared" si="5"/>
        <v>0</v>
      </c>
      <c r="T83" s="6"/>
      <c r="U83" s="6"/>
      <c r="V83" s="6"/>
      <c r="W83" s="27"/>
    </row>
    <row r="84" spans="1:23" ht="36.75" x14ac:dyDescent="0.25">
      <c r="A84" s="8" t="s">
        <v>125</v>
      </c>
      <c r="B84" s="11" t="s">
        <v>158</v>
      </c>
      <c r="C84" s="9">
        <v>27.66</v>
      </c>
      <c r="D84" s="9"/>
      <c r="E84" s="38"/>
      <c r="F84" s="40" t="s">
        <v>97</v>
      </c>
      <c r="G84" s="13"/>
      <c r="H84" s="13"/>
      <c r="I84" s="13"/>
      <c r="J84" s="13"/>
      <c r="K84" s="13"/>
      <c r="L84" s="13"/>
      <c r="M84" s="13"/>
      <c r="N84" s="13"/>
      <c r="O84" s="13"/>
      <c r="P84" s="13">
        <f t="shared" si="4"/>
        <v>0</v>
      </c>
      <c r="Q84" s="53">
        <v>0.05</v>
      </c>
      <c r="R84" s="17">
        <f t="shared" si="3"/>
        <v>0</v>
      </c>
      <c r="S84" s="54">
        <f t="shared" si="5"/>
        <v>0</v>
      </c>
      <c r="T84" s="6"/>
      <c r="U84" s="6"/>
      <c r="V84" s="6"/>
      <c r="W84" s="27"/>
    </row>
    <row r="85" spans="1:23" ht="36.75" x14ac:dyDescent="0.25">
      <c r="A85" s="8" t="s">
        <v>126</v>
      </c>
      <c r="B85" s="11" t="s">
        <v>159</v>
      </c>
      <c r="C85" s="9">
        <v>15.72</v>
      </c>
      <c r="D85" s="9"/>
      <c r="E85" s="38"/>
      <c r="F85" s="40" t="s">
        <v>97</v>
      </c>
      <c r="G85" s="13"/>
      <c r="H85" s="13"/>
      <c r="I85" s="13"/>
      <c r="J85" s="13"/>
      <c r="K85" s="13"/>
      <c r="L85" s="13"/>
      <c r="M85" s="13"/>
      <c r="N85" s="13"/>
      <c r="O85" s="13"/>
      <c r="P85" s="13">
        <f t="shared" si="4"/>
        <v>0</v>
      </c>
      <c r="Q85" s="53">
        <v>0.05</v>
      </c>
      <c r="R85" s="17">
        <f t="shared" si="3"/>
        <v>0</v>
      </c>
      <c r="S85" s="54">
        <f t="shared" si="5"/>
        <v>0</v>
      </c>
      <c r="T85" s="6"/>
      <c r="U85" s="6"/>
      <c r="V85" s="6"/>
      <c r="W85" s="27"/>
    </row>
    <row r="86" spans="1:23" ht="36.75" x14ac:dyDescent="0.25">
      <c r="A86" s="8" t="s">
        <v>127</v>
      </c>
      <c r="B86" s="11" t="s">
        <v>137</v>
      </c>
      <c r="C86" s="9">
        <v>42.37</v>
      </c>
      <c r="D86" s="9"/>
      <c r="E86" s="38"/>
      <c r="F86" s="40" t="s">
        <v>97</v>
      </c>
      <c r="G86" s="13"/>
      <c r="H86" s="13"/>
      <c r="I86" s="13"/>
      <c r="J86" s="13"/>
      <c r="K86" s="13"/>
      <c r="L86" s="13"/>
      <c r="M86" s="13"/>
      <c r="N86" s="13"/>
      <c r="O86" s="13"/>
      <c r="P86" s="13">
        <f t="shared" si="4"/>
        <v>0</v>
      </c>
      <c r="Q86" s="53">
        <v>0.05</v>
      </c>
      <c r="R86" s="17">
        <f t="shared" si="3"/>
        <v>0</v>
      </c>
      <c r="S86" s="54">
        <f t="shared" si="5"/>
        <v>0</v>
      </c>
      <c r="T86" s="6"/>
      <c r="U86" s="6"/>
      <c r="V86" s="6"/>
      <c r="W86" s="27"/>
    </row>
    <row r="87" spans="1:23" ht="36.75" x14ac:dyDescent="0.25">
      <c r="A87" s="8" t="s">
        <v>128</v>
      </c>
      <c r="B87" s="11" t="s">
        <v>160</v>
      </c>
      <c r="C87" s="9">
        <v>15.71</v>
      </c>
      <c r="D87" s="9"/>
      <c r="E87" s="38"/>
      <c r="F87" s="40" t="s">
        <v>97</v>
      </c>
      <c r="G87" s="13"/>
      <c r="H87" s="13"/>
      <c r="I87" s="13"/>
      <c r="J87" s="13"/>
      <c r="K87" s="13"/>
      <c r="L87" s="13"/>
      <c r="M87" s="13"/>
      <c r="N87" s="13"/>
      <c r="O87" s="13"/>
      <c r="P87" s="13">
        <f t="shared" si="4"/>
        <v>0</v>
      </c>
      <c r="Q87" s="53">
        <v>0.05</v>
      </c>
      <c r="R87" s="17">
        <f t="shared" si="3"/>
        <v>0</v>
      </c>
      <c r="S87" s="54">
        <f t="shared" si="5"/>
        <v>0</v>
      </c>
      <c r="T87" s="6"/>
      <c r="U87" s="6"/>
      <c r="V87" s="6"/>
      <c r="W87" s="27"/>
    </row>
    <row r="88" spans="1:23" ht="25.5" x14ac:dyDescent="0.25">
      <c r="A88" s="8" t="s">
        <v>129</v>
      </c>
      <c r="B88" s="11" t="s">
        <v>161</v>
      </c>
      <c r="C88" s="9">
        <v>16.920000000000002</v>
      </c>
      <c r="D88" s="9"/>
      <c r="E88" s="38"/>
      <c r="F88" s="40" t="s">
        <v>97</v>
      </c>
      <c r="G88" s="13"/>
      <c r="H88" s="13"/>
      <c r="I88" s="13"/>
      <c r="J88" s="13"/>
      <c r="K88" s="13"/>
      <c r="L88" s="13"/>
      <c r="M88" s="13"/>
      <c r="N88" s="13"/>
      <c r="O88" s="13"/>
      <c r="P88" s="13">
        <f t="shared" si="4"/>
        <v>0</v>
      </c>
      <c r="Q88" s="53">
        <v>0.05</v>
      </c>
      <c r="R88" s="17">
        <f t="shared" si="3"/>
        <v>0</v>
      </c>
      <c r="S88" s="54">
        <f t="shared" si="5"/>
        <v>0</v>
      </c>
      <c r="T88" s="6"/>
      <c r="U88" s="6"/>
      <c r="V88" s="6"/>
      <c r="W88" s="27"/>
    </row>
    <row r="89" spans="1:23" ht="36.75" x14ac:dyDescent="0.25">
      <c r="A89" s="8" t="s">
        <v>130</v>
      </c>
      <c r="B89" s="11" t="s">
        <v>162</v>
      </c>
      <c r="C89" s="9">
        <v>27.68</v>
      </c>
      <c r="D89" s="9"/>
      <c r="E89" s="38"/>
      <c r="F89" s="40" t="s">
        <v>97</v>
      </c>
      <c r="G89" s="13"/>
      <c r="H89" s="13"/>
      <c r="I89" s="13"/>
      <c r="J89" s="13"/>
      <c r="K89" s="13"/>
      <c r="L89" s="13"/>
      <c r="M89" s="13"/>
      <c r="N89" s="13"/>
      <c r="O89" s="13"/>
      <c r="P89" s="13">
        <f t="shared" si="4"/>
        <v>0</v>
      </c>
      <c r="Q89" s="53">
        <v>0.05</v>
      </c>
      <c r="R89" s="17">
        <f t="shared" si="3"/>
        <v>0</v>
      </c>
      <c r="S89" s="54">
        <f t="shared" si="5"/>
        <v>0</v>
      </c>
      <c r="T89" s="6"/>
      <c r="U89" s="6"/>
      <c r="V89" s="6"/>
      <c r="W89" s="27"/>
    </row>
    <row r="90" spans="1:23" s="20" customFormat="1" ht="25.5" customHeight="1" x14ac:dyDescent="0.25">
      <c r="A90" s="19"/>
      <c r="B90" s="19" t="s">
        <v>60</v>
      </c>
      <c r="C90" s="19">
        <f>SUM(C58:C89,C12:C56)</f>
        <v>1920.3858000000002</v>
      </c>
      <c r="D90" s="19">
        <f>SUM(D57,D12:D56)</f>
        <v>281</v>
      </c>
      <c r="E90" s="19">
        <f>SUM(E12:E56)</f>
        <v>258</v>
      </c>
      <c r="F90" s="19" t="s">
        <v>61</v>
      </c>
      <c r="G90" s="19">
        <f t="shared" ref="G90" si="6">SUM(G58:G89,G12:G56)</f>
        <v>1</v>
      </c>
      <c r="H90" s="19" t="s">
        <v>59</v>
      </c>
      <c r="I90" s="19">
        <f t="shared" ref="I90:P90" si="7">SUM(I58:I89,I12:I56)</f>
        <v>0</v>
      </c>
      <c r="J90" s="19">
        <f t="shared" si="7"/>
        <v>0</v>
      </c>
      <c r="K90" s="19">
        <f t="shared" si="7"/>
        <v>0</v>
      </c>
      <c r="L90" s="19">
        <f t="shared" si="7"/>
        <v>0</v>
      </c>
      <c r="M90" s="19">
        <f t="shared" si="7"/>
        <v>0</v>
      </c>
      <c r="N90" s="19">
        <f t="shared" si="7"/>
        <v>0</v>
      </c>
      <c r="O90" s="19">
        <f t="shared" si="7"/>
        <v>0</v>
      </c>
      <c r="P90" s="19">
        <f t="shared" si="7"/>
        <v>6.8000000000000007</v>
      </c>
      <c r="Q90" s="19"/>
      <c r="R90" s="19">
        <f t="shared" ref="R90" si="8">SUM(R58:R89,R12:R56)</f>
        <v>4</v>
      </c>
      <c r="S90" s="19">
        <f>IF(E90=0,0,R90/E90*100)</f>
        <v>1.5503875968992249</v>
      </c>
      <c r="T90" s="19">
        <f t="shared" ref="T90:V90" si="9">SUM(T58:T89,T12:T56)</f>
        <v>0</v>
      </c>
      <c r="U90" s="19">
        <f t="shared" si="9"/>
        <v>0</v>
      </c>
      <c r="V90" s="19">
        <f t="shared" si="9"/>
        <v>0</v>
      </c>
    </row>
    <row r="91" spans="1:23" s="20" customFormat="1" ht="25.5" customHeight="1" x14ac:dyDescent="0.25">
      <c r="A91" s="23"/>
      <c r="B91" s="23"/>
      <c r="C91" s="23"/>
      <c r="D91" s="23"/>
      <c r="E91" s="23"/>
      <c r="F91" s="23"/>
      <c r="G91" s="23"/>
      <c r="H91" s="77"/>
      <c r="I91" s="77"/>
      <c r="J91" s="77"/>
      <c r="K91" s="77"/>
      <c r="L91" s="77"/>
      <c r="M91" s="77"/>
      <c r="N91" s="77"/>
      <c r="O91" s="77"/>
      <c r="P91" s="23"/>
      <c r="Q91" s="23"/>
      <c r="R91" s="23"/>
      <c r="S91" s="51"/>
      <c r="T91" s="51"/>
      <c r="U91" s="24"/>
      <c r="V91" s="24"/>
      <c r="W91" s="24"/>
    </row>
    <row r="92" spans="1:23" s="20" customFormat="1" ht="33" customHeight="1" x14ac:dyDescent="0.25">
      <c r="A92" s="23"/>
      <c r="B92" s="52" t="s">
        <v>62</v>
      </c>
      <c r="C92" s="78" t="s">
        <v>64</v>
      </c>
      <c r="D92" s="78"/>
      <c r="E92" s="78"/>
      <c r="F92" s="78"/>
      <c r="G92" s="67"/>
      <c r="H92" s="67"/>
      <c r="I92" s="67"/>
      <c r="J92" s="79" t="s">
        <v>67</v>
      </c>
      <c r="K92" s="79"/>
      <c r="L92" s="79"/>
      <c r="M92" s="80" t="s">
        <v>208</v>
      </c>
      <c r="N92" s="80"/>
      <c r="O92" s="80"/>
      <c r="P92" s="80"/>
      <c r="Q92" s="80"/>
      <c r="R92" s="23"/>
      <c r="S92" s="51"/>
      <c r="T92" s="51"/>
      <c r="U92" s="24"/>
      <c r="V92" s="24"/>
      <c r="W92" s="24"/>
    </row>
    <row r="93" spans="1:23" s="20" customFormat="1" ht="25.5" customHeight="1" x14ac:dyDescent="0.25">
      <c r="A93" s="23"/>
      <c r="B93"/>
      <c r="C93" s="65" t="s">
        <v>63</v>
      </c>
      <c r="D93" s="65"/>
      <c r="E93" s="65"/>
      <c r="F93" s="65"/>
      <c r="G93" s="65" t="s">
        <v>65</v>
      </c>
      <c r="H93" s="65"/>
      <c r="I93" s="65"/>
      <c r="J93" s="69" t="s">
        <v>66</v>
      </c>
      <c r="K93" s="69"/>
      <c r="L93" s="69"/>
      <c r="M93" s="1"/>
      <c r="N93" s="1"/>
      <c r="O93" s="23"/>
      <c r="P93" s="23"/>
      <c r="Q93" s="23"/>
      <c r="R93" s="23"/>
      <c r="S93" s="51"/>
      <c r="T93" s="51"/>
      <c r="U93" s="24"/>
      <c r="V93" s="24"/>
      <c r="W93" s="24"/>
    </row>
  </sheetData>
  <mergeCells count="38">
    <mergeCell ref="C93:F93"/>
    <mergeCell ref="G93:I93"/>
    <mergeCell ref="J93:L93"/>
    <mergeCell ref="Q8:Q10"/>
    <mergeCell ref="R8:R10"/>
    <mergeCell ref="H91:O91"/>
    <mergeCell ref="C92:F92"/>
    <mergeCell ref="G92:I92"/>
    <mergeCell ref="J92:L92"/>
    <mergeCell ref="M92:Q92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2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3"/>
  <sheetViews>
    <sheetView view="pageBreakPreview" zoomScale="90" zoomScaleNormal="100" zoomScaleSheetLayoutView="90" workbookViewId="0">
      <selection activeCell="F87" sqref="F87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8.710937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x14ac:dyDescent="0.25">
      <c r="A1" s="67" t="s">
        <v>163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5"/>
    </row>
    <row r="2" spans="1:5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5"/>
    </row>
    <row r="3" spans="1:51" ht="15.75" x14ac:dyDescent="0.25">
      <c r="A3" s="95" t="s">
        <v>93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5"/>
    </row>
    <row r="4" spans="1:51" ht="15.75" x14ac:dyDescent="0.25">
      <c r="A4" s="95" t="s">
        <v>165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5"/>
    </row>
    <row r="5" spans="1:51" ht="9" customHeight="1" x14ac:dyDescent="0.25">
      <c r="A5" s="49"/>
      <c r="B5" s="37"/>
      <c r="C5" s="50"/>
      <c r="D5" s="50"/>
      <c r="E5" s="50"/>
      <c r="F5" s="5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"/>
    </row>
    <row r="6" spans="1:51" ht="21.75" customHeight="1" x14ac:dyDescent="0.25">
      <c r="A6" s="97" t="s">
        <v>14</v>
      </c>
      <c r="B6" s="81" t="s">
        <v>15</v>
      </c>
      <c r="C6" s="99" t="s">
        <v>79</v>
      </c>
      <c r="D6" s="97" t="s">
        <v>81</v>
      </c>
      <c r="E6" s="99"/>
      <c r="F6" s="101" t="s">
        <v>69</v>
      </c>
      <c r="G6" s="104" t="s">
        <v>2</v>
      </c>
      <c r="H6" s="105"/>
      <c r="I6" s="105"/>
      <c r="J6" s="105"/>
      <c r="K6" s="105"/>
      <c r="L6" s="105"/>
      <c r="M6" s="105"/>
      <c r="N6" s="105"/>
      <c r="O6" s="105"/>
      <c r="P6" s="106" t="s">
        <v>3</v>
      </c>
      <c r="Q6" s="107"/>
      <c r="R6" s="107"/>
      <c r="S6" s="107"/>
      <c r="T6" s="107"/>
      <c r="U6" s="107"/>
      <c r="V6" s="107"/>
      <c r="W6" s="108"/>
      <c r="X6" s="39"/>
    </row>
    <row r="7" spans="1:51" ht="50.25" customHeight="1" x14ac:dyDescent="0.25">
      <c r="A7" s="98"/>
      <c r="B7" s="81"/>
      <c r="C7" s="100"/>
      <c r="D7" s="98"/>
      <c r="E7" s="100"/>
      <c r="F7" s="102"/>
      <c r="G7" s="109" t="s">
        <v>16</v>
      </c>
      <c r="H7" s="110"/>
      <c r="I7" s="110"/>
      <c r="J7" s="110"/>
      <c r="K7" s="111"/>
      <c r="L7" s="109" t="s">
        <v>17</v>
      </c>
      <c r="M7" s="110"/>
      <c r="N7" s="110"/>
      <c r="O7" s="111"/>
      <c r="P7" s="109" t="s">
        <v>84</v>
      </c>
      <c r="Q7" s="111"/>
      <c r="R7" s="106" t="s">
        <v>22</v>
      </c>
      <c r="S7" s="107"/>
      <c r="T7" s="107"/>
      <c r="U7" s="107"/>
      <c r="V7" s="108"/>
      <c r="W7" s="35" t="s">
        <v>78</v>
      </c>
      <c r="X7" s="35"/>
    </row>
    <row r="8" spans="1:51" ht="15" customHeight="1" x14ac:dyDescent="0.25">
      <c r="A8" s="98"/>
      <c r="B8" s="81"/>
      <c r="C8" s="100"/>
      <c r="D8" s="98"/>
      <c r="E8" s="100"/>
      <c r="F8" s="102"/>
      <c r="G8" s="91" t="s">
        <v>9</v>
      </c>
      <c r="H8" s="91" t="s">
        <v>10</v>
      </c>
      <c r="I8" s="90" t="s">
        <v>18</v>
      </c>
      <c r="J8" s="90"/>
      <c r="K8" s="90"/>
      <c r="L8" s="91" t="s">
        <v>21</v>
      </c>
      <c r="M8" s="90" t="s">
        <v>18</v>
      </c>
      <c r="N8" s="90"/>
      <c r="O8" s="90"/>
      <c r="P8" s="92" t="s">
        <v>9</v>
      </c>
      <c r="Q8" s="71" t="s">
        <v>10</v>
      </c>
      <c r="R8" s="74" t="s">
        <v>9</v>
      </c>
      <c r="S8" s="74" t="s">
        <v>10</v>
      </c>
      <c r="T8" s="81" t="s">
        <v>18</v>
      </c>
      <c r="U8" s="81"/>
      <c r="V8" s="81"/>
    </row>
    <row r="9" spans="1:51" ht="52.5" customHeight="1" x14ac:dyDescent="0.25">
      <c r="A9" s="98"/>
      <c r="B9" s="81"/>
      <c r="C9" s="100"/>
      <c r="D9" s="86"/>
      <c r="E9" s="87"/>
      <c r="F9" s="102"/>
      <c r="G9" s="84"/>
      <c r="H9" s="84"/>
      <c r="I9" s="82" t="s">
        <v>12</v>
      </c>
      <c r="J9" s="83"/>
      <c r="K9" s="84" t="s">
        <v>13</v>
      </c>
      <c r="L9" s="84"/>
      <c r="M9" s="82" t="s">
        <v>12</v>
      </c>
      <c r="N9" s="83"/>
      <c r="O9" s="84" t="s">
        <v>13</v>
      </c>
      <c r="P9" s="88"/>
      <c r="Q9" s="72"/>
      <c r="R9" s="75"/>
      <c r="S9" s="75"/>
      <c r="T9" s="86" t="s">
        <v>12</v>
      </c>
      <c r="U9" s="87"/>
      <c r="V9" s="88" t="s">
        <v>13</v>
      </c>
    </row>
    <row r="10" spans="1:51" ht="123" customHeight="1" x14ac:dyDescent="0.25">
      <c r="A10" s="86"/>
      <c r="B10" s="81"/>
      <c r="C10" s="87"/>
      <c r="D10" s="3">
        <v>2024</v>
      </c>
      <c r="E10" s="3">
        <v>2025</v>
      </c>
      <c r="F10" s="103"/>
      <c r="G10" s="85"/>
      <c r="H10" s="85"/>
      <c r="I10" s="16" t="s">
        <v>19</v>
      </c>
      <c r="J10" s="16" t="s">
        <v>20</v>
      </c>
      <c r="K10" s="85"/>
      <c r="L10" s="85"/>
      <c r="M10" s="16" t="s">
        <v>19</v>
      </c>
      <c r="N10" s="16" t="s">
        <v>83</v>
      </c>
      <c r="O10" s="85"/>
      <c r="P10" s="89"/>
      <c r="Q10" s="73"/>
      <c r="R10" s="76"/>
      <c r="S10" s="76"/>
      <c r="T10" s="4" t="s">
        <v>95</v>
      </c>
      <c r="U10" s="4" t="s">
        <v>20</v>
      </c>
      <c r="V10" s="89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3">
        <v>20</v>
      </c>
      <c r="U11" s="13">
        <v>21</v>
      </c>
      <c r="V11" s="13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72" x14ac:dyDescent="0.25">
      <c r="A12" s="32">
        <v>1</v>
      </c>
      <c r="B12" s="10" t="s">
        <v>23</v>
      </c>
      <c r="C12" s="9">
        <v>20</v>
      </c>
      <c r="D12" s="6">
        <v>0</v>
      </c>
      <c r="E12" s="55">
        <v>0</v>
      </c>
      <c r="F12" s="40" t="s">
        <v>97</v>
      </c>
      <c r="G12" s="17">
        <v>0</v>
      </c>
      <c r="H12" s="57">
        <v>0</v>
      </c>
      <c r="I12" s="13"/>
      <c r="J12" s="13"/>
      <c r="K12" s="13"/>
      <c r="L12" s="13"/>
      <c r="M12" s="13"/>
      <c r="N12" s="13"/>
      <c r="O12" s="13"/>
      <c r="P12" s="13">
        <f t="shared" ref="P12:P56" si="0">E12*Q12</f>
        <v>0</v>
      </c>
      <c r="Q12" s="53">
        <v>0.3</v>
      </c>
      <c r="R12" s="17">
        <f>ROUNDDOWN(P12,0)</f>
        <v>0</v>
      </c>
      <c r="S12" s="54">
        <f t="shared" ref="S12:S56" si="1">IF(E12&gt;0,R12/E12,0)</f>
        <v>0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36" x14ac:dyDescent="0.25">
      <c r="A13" s="32">
        <v>2</v>
      </c>
      <c r="B13" s="10" t="s">
        <v>170</v>
      </c>
      <c r="C13" s="9">
        <v>9.8000000000000007</v>
      </c>
      <c r="D13" s="6">
        <v>0</v>
      </c>
      <c r="E13" s="55">
        <v>0</v>
      </c>
      <c r="F13" s="40" t="s">
        <v>97</v>
      </c>
      <c r="G13" s="17">
        <v>0</v>
      </c>
      <c r="H13" s="57">
        <v>0</v>
      </c>
      <c r="I13" s="13"/>
      <c r="J13" s="13"/>
      <c r="K13" s="13"/>
      <c r="L13" s="13"/>
      <c r="M13" s="13"/>
      <c r="N13" s="13"/>
      <c r="O13" s="13"/>
      <c r="P13" s="13">
        <f t="shared" si="0"/>
        <v>0</v>
      </c>
      <c r="Q13" s="53">
        <v>0.3</v>
      </c>
      <c r="R13" s="17">
        <f t="shared" ref="R13:R56" si="2">ROUNDDOWN(P13,0)</f>
        <v>0</v>
      </c>
      <c r="S13" s="54">
        <f t="shared" si="1"/>
        <v>0</v>
      </c>
      <c r="T13" s="6"/>
      <c r="U13" s="6"/>
      <c r="V13" s="6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25.5" x14ac:dyDescent="0.25">
      <c r="A14" s="32">
        <v>3</v>
      </c>
      <c r="B14" s="10" t="s">
        <v>171</v>
      </c>
      <c r="C14" s="9">
        <v>37</v>
      </c>
      <c r="D14" s="6">
        <v>1</v>
      </c>
      <c r="E14" s="55">
        <v>1</v>
      </c>
      <c r="F14" s="40" t="s">
        <v>97</v>
      </c>
      <c r="G14" s="17">
        <v>0</v>
      </c>
      <c r="H14" s="57">
        <v>0</v>
      </c>
      <c r="I14" s="13"/>
      <c r="J14" s="13"/>
      <c r="K14" s="13"/>
      <c r="L14" s="13"/>
      <c r="M14" s="13"/>
      <c r="N14" s="13"/>
      <c r="O14" s="13"/>
      <c r="P14" s="13">
        <f t="shared" si="0"/>
        <v>0.3</v>
      </c>
      <c r="Q14" s="53">
        <v>0.3</v>
      </c>
      <c r="R14" s="17">
        <f t="shared" si="2"/>
        <v>0</v>
      </c>
      <c r="S14" s="54">
        <f t="shared" si="1"/>
        <v>0</v>
      </c>
      <c r="T14" s="6"/>
      <c r="U14" s="6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72" x14ac:dyDescent="0.25">
      <c r="A15" s="8">
        <v>4</v>
      </c>
      <c r="B15" s="10" t="s">
        <v>172</v>
      </c>
      <c r="C15" s="9">
        <v>45.2</v>
      </c>
      <c r="D15" s="6">
        <v>7</v>
      </c>
      <c r="E15" s="55">
        <v>7</v>
      </c>
      <c r="F15" s="40" t="s">
        <v>97</v>
      </c>
      <c r="G15" s="17">
        <v>1</v>
      </c>
      <c r="H15" s="57">
        <v>0</v>
      </c>
      <c r="I15" s="13"/>
      <c r="J15" s="13"/>
      <c r="K15" s="13"/>
      <c r="L15" s="13">
        <v>0</v>
      </c>
      <c r="M15" s="13">
        <v>0</v>
      </c>
      <c r="N15" s="13">
        <v>0</v>
      </c>
      <c r="O15" s="13">
        <v>0</v>
      </c>
      <c r="P15" s="13">
        <f t="shared" si="0"/>
        <v>2.1</v>
      </c>
      <c r="Q15" s="53">
        <v>0.3</v>
      </c>
      <c r="R15" s="17">
        <v>1</v>
      </c>
      <c r="S15" s="54">
        <f t="shared" si="1"/>
        <v>0.14285714285714285</v>
      </c>
      <c r="T15" s="6"/>
      <c r="U15" s="6"/>
      <c r="V15" s="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55.5" customHeight="1" x14ac:dyDescent="0.25">
      <c r="A16" s="42" t="s">
        <v>85</v>
      </c>
      <c r="B16" s="10" t="s">
        <v>27</v>
      </c>
      <c r="C16" s="9">
        <v>16.399999999999999</v>
      </c>
      <c r="D16" s="6">
        <v>0</v>
      </c>
      <c r="E16" s="55">
        <v>0</v>
      </c>
      <c r="F16" s="40" t="s">
        <v>97</v>
      </c>
      <c r="G16" s="17">
        <v>0</v>
      </c>
      <c r="H16" s="57">
        <v>0</v>
      </c>
      <c r="I16" s="13"/>
      <c r="J16" s="13"/>
      <c r="K16" s="13"/>
      <c r="L16" s="13"/>
      <c r="M16" s="13"/>
      <c r="N16" s="13"/>
      <c r="O16" s="13"/>
      <c r="P16" s="13">
        <f t="shared" si="0"/>
        <v>0</v>
      </c>
      <c r="Q16" s="53">
        <v>0.3</v>
      </c>
      <c r="R16" s="17">
        <f t="shared" si="2"/>
        <v>0</v>
      </c>
      <c r="S16" s="54">
        <f t="shared" si="1"/>
        <v>0</v>
      </c>
      <c r="T16" s="6"/>
      <c r="U16" s="6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73.5" customHeight="1" x14ac:dyDescent="0.25">
      <c r="A17" s="43" t="s">
        <v>86</v>
      </c>
      <c r="B17" s="26" t="s">
        <v>206</v>
      </c>
      <c r="C17" s="9">
        <v>4.42</v>
      </c>
      <c r="D17" s="6">
        <v>0</v>
      </c>
      <c r="E17" s="55">
        <v>0</v>
      </c>
      <c r="F17" s="40" t="s">
        <v>97</v>
      </c>
      <c r="G17" s="17">
        <v>0</v>
      </c>
      <c r="H17" s="57">
        <v>0</v>
      </c>
      <c r="I17" s="13"/>
      <c r="J17" s="13"/>
      <c r="K17" s="13"/>
      <c r="L17" s="13"/>
      <c r="M17" s="13"/>
      <c r="N17" s="13"/>
      <c r="O17" s="13"/>
      <c r="P17" s="13">
        <f t="shared" si="0"/>
        <v>0</v>
      </c>
      <c r="Q17" s="53">
        <v>0.3</v>
      </c>
      <c r="R17" s="17">
        <f t="shared" si="2"/>
        <v>0</v>
      </c>
      <c r="S17" s="54">
        <f t="shared" si="1"/>
        <v>0</v>
      </c>
      <c r="T17" s="6"/>
      <c r="U17" s="6"/>
      <c r="V17" s="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60" x14ac:dyDescent="0.25">
      <c r="A18" s="43" t="s">
        <v>87</v>
      </c>
      <c r="B18" s="10" t="s">
        <v>28</v>
      </c>
      <c r="C18" s="9">
        <v>17.47</v>
      </c>
      <c r="D18" s="6">
        <v>0</v>
      </c>
      <c r="E18" s="55">
        <v>0</v>
      </c>
      <c r="F18" s="40" t="s">
        <v>97</v>
      </c>
      <c r="G18" s="17">
        <v>0</v>
      </c>
      <c r="H18" s="57">
        <v>0</v>
      </c>
      <c r="I18" s="13"/>
      <c r="J18" s="13"/>
      <c r="K18" s="13"/>
      <c r="L18" s="13"/>
      <c r="M18" s="13"/>
      <c r="N18" s="13"/>
      <c r="O18" s="13"/>
      <c r="P18" s="13">
        <f t="shared" si="0"/>
        <v>0</v>
      </c>
      <c r="Q18" s="53">
        <v>0.3</v>
      </c>
      <c r="R18" s="17">
        <f t="shared" si="2"/>
        <v>0</v>
      </c>
      <c r="S18" s="54">
        <f t="shared" si="1"/>
        <v>0</v>
      </c>
      <c r="T18" s="6"/>
      <c r="U18" s="6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69" customHeight="1" x14ac:dyDescent="0.25">
      <c r="A19" s="43" t="s">
        <v>88</v>
      </c>
      <c r="B19" s="10" t="s">
        <v>205</v>
      </c>
      <c r="C19" s="9">
        <v>3.65</v>
      </c>
      <c r="D19" s="6">
        <v>0</v>
      </c>
      <c r="E19" s="55">
        <v>0</v>
      </c>
      <c r="F19" s="40" t="s">
        <v>97</v>
      </c>
      <c r="G19" s="17">
        <v>0</v>
      </c>
      <c r="H19" s="57">
        <v>0</v>
      </c>
      <c r="I19" s="13"/>
      <c r="J19" s="13"/>
      <c r="K19" s="13"/>
      <c r="L19" s="13"/>
      <c r="M19" s="13"/>
      <c r="N19" s="13"/>
      <c r="O19" s="13"/>
      <c r="P19" s="13">
        <f t="shared" si="0"/>
        <v>0</v>
      </c>
      <c r="Q19" s="53">
        <v>0.3</v>
      </c>
      <c r="R19" s="17">
        <f t="shared" si="2"/>
        <v>0</v>
      </c>
      <c r="S19" s="54">
        <f t="shared" si="1"/>
        <v>0</v>
      </c>
      <c r="T19" s="6"/>
      <c r="U19" s="6"/>
      <c r="V19" s="6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36" x14ac:dyDescent="0.25">
      <c r="A20" s="8">
        <v>6</v>
      </c>
      <c r="B20" s="10" t="s">
        <v>96</v>
      </c>
      <c r="C20" s="9">
        <v>7.9</v>
      </c>
      <c r="D20" s="6">
        <v>0</v>
      </c>
      <c r="E20" s="55">
        <v>0</v>
      </c>
      <c r="F20" s="40" t="s">
        <v>97</v>
      </c>
      <c r="G20" s="17">
        <v>0</v>
      </c>
      <c r="H20" s="57">
        <v>0</v>
      </c>
      <c r="I20" s="13"/>
      <c r="J20" s="13"/>
      <c r="K20" s="13"/>
      <c r="L20" s="13"/>
      <c r="M20" s="13"/>
      <c r="N20" s="13"/>
      <c r="O20" s="13"/>
      <c r="P20" s="13">
        <f t="shared" si="0"/>
        <v>0</v>
      </c>
      <c r="Q20" s="53">
        <v>0.3</v>
      </c>
      <c r="R20" s="17">
        <f t="shared" si="2"/>
        <v>0</v>
      </c>
      <c r="S20" s="54">
        <f t="shared" si="1"/>
        <v>0</v>
      </c>
      <c r="T20" s="6"/>
      <c r="U20" s="6"/>
      <c r="V20" s="6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37.5" customHeight="1" x14ac:dyDescent="0.25">
      <c r="A21" s="8">
        <v>7</v>
      </c>
      <c r="B21" s="10" t="s">
        <v>70</v>
      </c>
      <c r="C21" s="9">
        <v>3.8969999999999998</v>
      </c>
      <c r="D21" s="6">
        <v>0</v>
      </c>
      <c r="E21" s="55">
        <v>0</v>
      </c>
      <c r="F21" s="40" t="s">
        <v>97</v>
      </c>
      <c r="G21" s="17">
        <v>0</v>
      </c>
      <c r="H21" s="57">
        <v>0</v>
      </c>
      <c r="I21" s="13"/>
      <c r="J21" s="13"/>
      <c r="K21" s="13"/>
      <c r="L21" s="13"/>
      <c r="M21" s="13"/>
      <c r="N21" s="13"/>
      <c r="O21" s="13"/>
      <c r="P21" s="13">
        <f t="shared" si="0"/>
        <v>0</v>
      </c>
      <c r="Q21" s="53">
        <v>0.3</v>
      </c>
      <c r="R21" s="17">
        <f t="shared" si="2"/>
        <v>0</v>
      </c>
      <c r="S21" s="54">
        <f t="shared" si="1"/>
        <v>0</v>
      </c>
      <c r="T21" s="6"/>
      <c r="U21" s="6"/>
      <c r="V21" s="6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48" x14ac:dyDescent="0.25">
      <c r="A22" s="8">
        <v>8</v>
      </c>
      <c r="B22" s="10" t="s">
        <v>29</v>
      </c>
      <c r="C22" s="9">
        <v>17.231999999999999</v>
      </c>
      <c r="D22" s="6">
        <v>0</v>
      </c>
      <c r="E22" s="55">
        <v>0</v>
      </c>
      <c r="F22" s="40" t="s">
        <v>97</v>
      </c>
      <c r="G22" s="17">
        <v>0</v>
      </c>
      <c r="H22" s="57">
        <v>0</v>
      </c>
      <c r="I22" s="13"/>
      <c r="J22" s="13"/>
      <c r="K22" s="13"/>
      <c r="L22" s="13"/>
      <c r="M22" s="13"/>
      <c r="N22" s="13"/>
      <c r="O22" s="13"/>
      <c r="P22" s="13">
        <f t="shared" si="0"/>
        <v>0</v>
      </c>
      <c r="Q22" s="53">
        <v>0.3</v>
      </c>
      <c r="R22" s="17">
        <f t="shared" si="2"/>
        <v>0</v>
      </c>
      <c r="S22" s="54">
        <f t="shared" si="1"/>
        <v>0</v>
      </c>
      <c r="T22" s="6"/>
      <c r="U22" s="6"/>
      <c r="V22" s="6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ht="51.75" customHeight="1" x14ac:dyDescent="0.25">
      <c r="A23" s="8">
        <v>9</v>
      </c>
      <c r="B23" s="10" t="s">
        <v>30</v>
      </c>
      <c r="C23" s="9">
        <v>9.8000000000000007</v>
      </c>
      <c r="D23" s="6">
        <v>0</v>
      </c>
      <c r="E23" s="55">
        <v>0</v>
      </c>
      <c r="F23" s="40" t="s">
        <v>97</v>
      </c>
      <c r="G23" s="17">
        <v>0</v>
      </c>
      <c r="H23" s="57">
        <v>0</v>
      </c>
      <c r="I23" s="13"/>
      <c r="J23" s="13"/>
      <c r="K23" s="13"/>
      <c r="L23" s="13"/>
      <c r="M23" s="13"/>
      <c r="N23" s="13"/>
      <c r="O23" s="13"/>
      <c r="P23" s="13">
        <f t="shared" si="0"/>
        <v>0</v>
      </c>
      <c r="Q23" s="53">
        <v>0.3</v>
      </c>
      <c r="R23" s="17">
        <f t="shared" si="2"/>
        <v>0</v>
      </c>
      <c r="S23" s="54">
        <f t="shared" si="1"/>
        <v>0</v>
      </c>
      <c r="T23" s="6"/>
      <c r="U23" s="6"/>
      <c r="V23" s="6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ht="25.5" x14ac:dyDescent="0.25">
      <c r="A24" s="8">
        <v>10</v>
      </c>
      <c r="B24" s="10" t="s">
        <v>31</v>
      </c>
      <c r="C24" s="9">
        <v>4.1079999999999997</v>
      </c>
      <c r="D24" s="6">
        <v>0</v>
      </c>
      <c r="E24" s="55">
        <v>0</v>
      </c>
      <c r="F24" s="40" t="s">
        <v>97</v>
      </c>
      <c r="G24" s="17">
        <v>0</v>
      </c>
      <c r="H24" s="57">
        <v>0</v>
      </c>
      <c r="I24" s="13"/>
      <c r="J24" s="13"/>
      <c r="K24" s="13"/>
      <c r="L24" s="13"/>
      <c r="M24" s="13"/>
      <c r="N24" s="13"/>
      <c r="O24" s="13"/>
      <c r="P24" s="13">
        <f t="shared" si="0"/>
        <v>0</v>
      </c>
      <c r="Q24" s="53">
        <v>0.3</v>
      </c>
      <c r="R24" s="17">
        <f t="shared" si="2"/>
        <v>0</v>
      </c>
      <c r="S24" s="54">
        <f t="shared" si="1"/>
        <v>0</v>
      </c>
      <c r="T24" s="6"/>
      <c r="U24" s="6"/>
      <c r="V24" s="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s="31" customFormat="1" ht="48" x14ac:dyDescent="0.25">
      <c r="A25" s="43" t="s">
        <v>89</v>
      </c>
      <c r="B25" s="26" t="s">
        <v>76</v>
      </c>
      <c r="C25" s="33">
        <v>13.46</v>
      </c>
      <c r="D25" s="25">
        <v>0</v>
      </c>
      <c r="E25" s="56">
        <v>0</v>
      </c>
      <c r="F25" s="40" t="s">
        <v>97</v>
      </c>
      <c r="G25" s="17">
        <v>0</v>
      </c>
      <c r="H25" s="57">
        <v>0</v>
      </c>
      <c r="I25" s="13"/>
      <c r="J25" s="13"/>
      <c r="K25" s="13"/>
      <c r="L25" s="13"/>
      <c r="M25" s="13"/>
      <c r="N25" s="13"/>
      <c r="O25" s="13"/>
      <c r="P25" s="13">
        <f t="shared" si="0"/>
        <v>0</v>
      </c>
      <c r="Q25" s="53">
        <v>0.3</v>
      </c>
      <c r="R25" s="17">
        <f t="shared" si="2"/>
        <v>0</v>
      </c>
      <c r="S25" s="54">
        <f t="shared" si="1"/>
        <v>0</v>
      </c>
      <c r="T25" s="6"/>
      <c r="U25" s="6"/>
      <c r="V25" s="6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1:51" s="31" customFormat="1" ht="52.5" customHeight="1" x14ac:dyDescent="0.25">
      <c r="A26" s="43" t="s">
        <v>90</v>
      </c>
      <c r="B26" s="26" t="s">
        <v>75</v>
      </c>
      <c r="C26" s="33">
        <v>5.165</v>
      </c>
      <c r="D26" s="25">
        <v>0</v>
      </c>
      <c r="E26" s="56">
        <v>0</v>
      </c>
      <c r="F26" s="40" t="s">
        <v>97</v>
      </c>
      <c r="G26" s="17">
        <v>0</v>
      </c>
      <c r="H26" s="57">
        <v>0</v>
      </c>
      <c r="I26" s="13"/>
      <c r="J26" s="13"/>
      <c r="K26" s="13"/>
      <c r="L26" s="13"/>
      <c r="M26" s="13"/>
      <c r="N26" s="13"/>
      <c r="O26" s="13"/>
      <c r="P26" s="13">
        <f t="shared" si="0"/>
        <v>0</v>
      </c>
      <c r="Q26" s="53">
        <v>0.3</v>
      </c>
      <c r="R26" s="17">
        <f t="shared" si="2"/>
        <v>0</v>
      </c>
      <c r="S26" s="54">
        <f t="shared" si="1"/>
        <v>0</v>
      </c>
      <c r="T26" s="6"/>
      <c r="U26" s="6"/>
      <c r="V26" s="6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1:51" ht="36" x14ac:dyDescent="0.25">
      <c r="A27" s="8">
        <v>12</v>
      </c>
      <c r="B27" s="10" t="s">
        <v>32</v>
      </c>
      <c r="C27" s="9">
        <v>25.376000000000001</v>
      </c>
      <c r="D27" s="6">
        <v>0</v>
      </c>
      <c r="E27" s="55">
        <v>0</v>
      </c>
      <c r="F27" s="40" t="s">
        <v>97</v>
      </c>
      <c r="G27" s="17">
        <v>0</v>
      </c>
      <c r="H27" s="57">
        <v>0</v>
      </c>
      <c r="I27" s="13"/>
      <c r="J27" s="13"/>
      <c r="K27" s="13"/>
      <c r="L27" s="13"/>
      <c r="M27" s="13"/>
      <c r="N27" s="13"/>
      <c r="O27" s="13"/>
      <c r="P27" s="13">
        <f t="shared" si="0"/>
        <v>0</v>
      </c>
      <c r="Q27" s="53">
        <v>0.3</v>
      </c>
      <c r="R27" s="17">
        <f t="shared" si="2"/>
        <v>0</v>
      </c>
      <c r="S27" s="54">
        <f t="shared" si="1"/>
        <v>0</v>
      </c>
      <c r="T27" s="6"/>
      <c r="U27" s="6"/>
      <c r="V27" s="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25.5" x14ac:dyDescent="0.25">
      <c r="A28" s="8">
        <v>13</v>
      </c>
      <c r="B28" s="10" t="s">
        <v>33</v>
      </c>
      <c r="C28" s="9">
        <v>17.8</v>
      </c>
      <c r="D28" s="6">
        <v>0</v>
      </c>
      <c r="E28" s="55">
        <v>0</v>
      </c>
      <c r="F28" s="40" t="s">
        <v>97</v>
      </c>
      <c r="G28" s="17">
        <v>0</v>
      </c>
      <c r="H28" s="57">
        <v>0</v>
      </c>
      <c r="I28" s="13"/>
      <c r="J28" s="13"/>
      <c r="K28" s="13"/>
      <c r="L28" s="13"/>
      <c r="M28" s="13"/>
      <c r="N28" s="13"/>
      <c r="O28" s="13"/>
      <c r="P28" s="13">
        <f t="shared" si="0"/>
        <v>0</v>
      </c>
      <c r="Q28" s="53">
        <v>0.3</v>
      </c>
      <c r="R28" s="17">
        <f t="shared" si="2"/>
        <v>0</v>
      </c>
      <c r="S28" s="54">
        <f t="shared" si="1"/>
        <v>0</v>
      </c>
      <c r="T28" s="6"/>
      <c r="U28" s="6"/>
      <c r="V28" s="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ht="25.5" x14ac:dyDescent="0.25">
      <c r="A29" s="8">
        <v>14</v>
      </c>
      <c r="B29" s="10" t="s">
        <v>34</v>
      </c>
      <c r="C29" s="9">
        <v>11.77</v>
      </c>
      <c r="D29" s="6">
        <v>0</v>
      </c>
      <c r="E29" s="55">
        <v>0</v>
      </c>
      <c r="F29" s="40" t="s">
        <v>97</v>
      </c>
      <c r="G29" s="17">
        <v>0</v>
      </c>
      <c r="H29" s="57">
        <v>0</v>
      </c>
      <c r="I29" s="13"/>
      <c r="J29" s="13"/>
      <c r="K29" s="13"/>
      <c r="L29" s="13"/>
      <c r="M29" s="13"/>
      <c r="N29" s="13"/>
      <c r="O29" s="13"/>
      <c r="P29" s="13">
        <f t="shared" si="0"/>
        <v>0</v>
      </c>
      <c r="Q29" s="53">
        <v>0.3</v>
      </c>
      <c r="R29" s="17">
        <f t="shared" si="2"/>
        <v>0</v>
      </c>
      <c r="S29" s="54">
        <f t="shared" si="1"/>
        <v>0</v>
      </c>
      <c r="T29" s="6"/>
      <c r="U29" s="6"/>
      <c r="V29" s="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</row>
    <row r="30" spans="1:51" ht="48" x14ac:dyDescent="0.25">
      <c r="A30" s="8">
        <v>15</v>
      </c>
      <c r="B30" s="10" t="s">
        <v>35</v>
      </c>
      <c r="C30" s="9">
        <v>11.08</v>
      </c>
      <c r="D30" s="6">
        <v>0</v>
      </c>
      <c r="E30" s="55">
        <v>0</v>
      </c>
      <c r="F30" s="40" t="s">
        <v>97</v>
      </c>
      <c r="G30" s="17">
        <v>0</v>
      </c>
      <c r="H30" s="57">
        <v>0</v>
      </c>
      <c r="I30" s="13"/>
      <c r="J30" s="13"/>
      <c r="K30" s="13"/>
      <c r="L30" s="13"/>
      <c r="M30" s="13"/>
      <c r="N30" s="13"/>
      <c r="O30" s="13"/>
      <c r="P30" s="13">
        <f t="shared" si="0"/>
        <v>0</v>
      </c>
      <c r="Q30" s="53">
        <v>0.3</v>
      </c>
      <c r="R30" s="17">
        <f t="shared" si="2"/>
        <v>0</v>
      </c>
      <c r="S30" s="54">
        <f t="shared" si="1"/>
        <v>0</v>
      </c>
      <c r="T30" s="6"/>
      <c r="U30" s="6"/>
      <c r="V30" s="6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51" ht="49.5" customHeight="1" x14ac:dyDescent="0.25">
      <c r="A31" s="8">
        <v>16</v>
      </c>
      <c r="B31" s="10" t="s">
        <v>36</v>
      </c>
      <c r="C31" s="9">
        <v>24.7</v>
      </c>
      <c r="D31" s="6">
        <v>36</v>
      </c>
      <c r="E31" s="55">
        <v>17</v>
      </c>
      <c r="F31" s="40" t="s">
        <v>97</v>
      </c>
      <c r="G31" s="17">
        <v>3</v>
      </c>
      <c r="H31" s="57">
        <v>0</v>
      </c>
      <c r="I31" s="13"/>
      <c r="J31" s="13"/>
      <c r="K31" s="13"/>
      <c r="L31" s="13">
        <v>0</v>
      </c>
      <c r="M31" s="13">
        <v>0</v>
      </c>
      <c r="N31" s="13">
        <v>0</v>
      </c>
      <c r="O31" s="13">
        <v>0</v>
      </c>
      <c r="P31" s="13">
        <f t="shared" si="0"/>
        <v>5.0999999999999996</v>
      </c>
      <c r="Q31" s="53">
        <v>0.3</v>
      </c>
      <c r="R31" s="17">
        <v>3</v>
      </c>
      <c r="S31" s="54">
        <f t="shared" si="1"/>
        <v>0.17647058823529413</v>
      </c>
      <c r="T31" s="6"/>
      <c r="U31" s="6"/>
      <c r="V31" s="6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48" x14ac:dyDescent="0.25">
      <c r="A32" s="8">
        <v>17</v>
      </c>
      <c r="B32" s="10" t="s">
        <v>37</v>
      </c>
      <c r="C32" s="9">
        <v>12.089</v>
      </c>
      <c r="D32" s="6">
        <v>0</v>
      </c>
      <c r="E32" s="55">
        <v>0</v>
      </c>
      <c r="F32" s="40" t="s">
        <v>97</v>
      </c>
      <c r="G32" s="17">
        <v>0</v>
      </c>
      <c r="H32" s="57">
        <v>0</v>
      </c>
      <c r="I32" s="13"/>
      <c r="J32" s="13"/>
      <c r="K32" s="13"/>
      <c r="L32" s="13"/>
      <c r="M32" s="13"/>
      <c r="N32" s="13"/>
      <c r="O32" s="13"/>
      <c r="P32" s="13">
        <f t="shared" si="0"/>
        <v>0</v>
      </c>
      <c r="Q32" s="53">
        <v>0.3</v>
      </c>
      <c r="R32" s="17">
        <f t="shared" si="2"/>
        <v>0</v>
      </c>
      <c r="S32" s="54">
        <f t="shared" si="1"/>
        <v>0</v>
      </c>
      <c r="T32" s="6"/>
      <c r="U32" s="6"/>
      <c r="V32" s="6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36" x14ac:dyDescent="0.25">
      <c r="A33" s="8">
        <v>18</v>
      </c>
      <c r="B33" s="10" t="s">
        <v>38</v>
      </c>
      <c r="C33" s="9">
        <v>12.076000000000001</v>
      </c>
      <c r="D33" s="6">
        <v>0</v>
      </c>
      <c r="E33" s="55">
        <v>0</v>
      </c>
      <c r="F33" s="40" t="s">
        <v>97</v>
      </c>
      <c r="G33" s="17">
        <v>0</v>
      </c>
      <c r="H33" s="57">
        <v>0</v>
      </c>
      <c r="I33" s="13"/>
      <c r="J33" s="13"/>
      <c r="K33" s="13"/>
      <c r="L33" s="13"/>
      <c r="M33" s="13"/>
      <c r="N33" s="13"/>
      <c r="O33" s="13"/>
      <c r="P33" s="13">
        <f t="shared" si="0"/>
        <v>0</v>
      </c>
      <c r="Q33" s="53">
        <v>0.3</v>
      </c>
      <c r="R33" s="17">
        <f t="shared" si="2"/>
        <v>0</v>
      </c>
      <c r="S33" s="54">
        <f t="shared" si="1"/>
        <v>0</v>
      </c>
      <c r="T33" s="6"/>
      <c r="U33" s="6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57.75" customHeight="1" x14ac:dyDescent="0.25">
      <c r="A34" s="43" t="s">
        <v>91</v>
      </c>
      <c r="B34" s="10" t="s">
        <v>71</v>
      </c>
      <c r="C34" s="9">
        <v>5.2629999999999999</v>
      </c>
      <c r="D34" s="6">
        <v>8</v>
      </c>
      <c r="E34" s="55">
        <v>8</v>
      </c>
      <c r="F34" s="40" t="s">
        <v>97</v>
      </c>
      <c r="G34" s="17">
        <v>2</v>
      </c>
      <c r="H34" s="57">
        <v>0</v>
      </c>
      <c r="I34" s="13"/>
      <c r="J34" s="13"/>
      <c r="K34" s="13"/>
      <c r="L34" s="13">
        <v>0</v>
      </c>
      <c r="M34" s="13">
        <v>0</v>
      </c>
      <c r="N34" s="13">
        <v>0</v>
      </c>
      <c r="O34" s="13">
        <v>0</v>
      </c>
      <c r="P34" s="13">
        <f t="shared" si="0"/>
        <v>2.4</v>
      </c>
      <c r="Q34" s="53">
        <v>0.3</v>
      </c>
      <c r="R34" s="17">
        <f t="shared" si="2"/>
        <v>2</v>
      </c>
      <c r="S34" s="54">
        <f t="shared" si="1"/>
        <v>0.25</v>
      </c>
      <c r="T34" s="6"/>
      <c r="U34" s="6"/>
      <c r="V34" s="6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51.75" customHeight="1" x14ac:dyDescent="0.25">
      <c r="A35" s="43" t="s">
        <v>92</v>
      </c>
      <c r="B35" s="10" t="s">
        <v>72</v>
      </c>
      <c r="C35" s="9">
        <v>11.74</v>
      </c>
      <c r="D35" s="6">
        <v>18</v>
      </c>
      <c r="E35" s="55">
        <v>18</v>
      </c>
      <c r="F35" s="40" t="s">
        <v>97</v>
      </c>
      <c r="G35" s="17">
        <v>5</v>
      </c>
      <c r="H35" s="57">
        <v>0</v>
      </c>
      <c r="I35" s="13"/>
      <c r="J35" s="13"/>
      <c r="K35" s="13"/>
      <c r="L35" s="13">
        <v>0</v>
      </c>
      <c r="M35" s="13">
        <v>0</v>
      </c>
      <c r="N35" s="13">
        <v>0</v>
      </c>
      <c r="O35" s="13">
        <v>0</v>
      </c>
      <c r="P35" s="13">
        <f t="shared" si="0"/>
        <v>5.3999999999999995</v>
      </c>
      <c r="Q35" s="53">
        <v>0.3</v>
      </c>
      <c r="R35" s="17">
        <f t="shared" si="2"/>
        <v>5</v>
      </c>
      <c r="S35" s="54">
        <f t="shared" si="1"/>
        <v>0.27777777777777779</v>
      </c>
      <c r="T35" s="6"/>
      <c r="U35" s="6"/>
      <c r="V35" s="6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36" x14ac:dyDescent="0.25">
      <c r="A36" s="8">
        <v>20</v>
      </c>
      <c r="B36" s="10" t="s">
        <v>39</v>
      </c>
      <c r="C36" s="9">
        <v>21.366</v>
      </c>
      <c r="D36" s="6">
        <v>0</v>
      </c>
      <c r="E36" s="55">
        <v>0</v>
      </c>
      <c r="F36" s="40" t="s">
        <v>97</v>
      </c>
      <c r="G36" s="17">
        <v>0</v>
      </c>
      <c r="H36" s="57">
        <v>0</v>
      </c>
      <c r="I36" s="13"/>
      <c r="J36" s="13"/>
      <c r="K36" s="13"/>
      <c r="L36" s="13"/>
      <c r="M36" s="13"/>
      <c r="N36" s="13"/>
      <c r="O36" s="13"/>
      <c r="P36" s="13">
        <f t="shared" si="0"/>
        <v>0</v>
      </c>
      <c r="Q36" s="53">
        <v>0.3</v>
      </c>
      <c r="R36" s="17">
        <f t="shared" si="2"/>
        <v>0</v>
      </c>
      <c r="S36" s="54">
        <f t="shared" si="1"/>
        <v>0</v>
      </c>
      <c r="T36" s="6"/>
      <c r="U36" s="6"/>
      <c r="V36" s="6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60" x14ac:dyDescent="0.25">
      <c r="A37" s="8">
        <v>21</v>
      </c>
      <c r="B37" s="10" t="s">
        <v>40</v>
      </c>
      <c r="C37" s="9">
        <v>37.362000000000002</v>
      </c>
      <c r="D37" s="6">
        <v>0</v>
      </c>
      <c r="E37" s="55">
        <v>0</v>
      </c>
      <c r="F37" s="40" t="s">
        <v>97</v>
      </c>
      <c r="G37" s="17">
        <v>0</v>
      </c>
      <c r="H37" s="57">
        <v>0</v>
      </c>
      <c r="I37" s="13"/>
      <c r="J37" s="13"/>
      <c r="K37" s="13"/>
      <c r="L37" s="13"/>
      <c r="M37" s="13"/>
      <c r="N37" s="13"/>
      <c r="O37" s="13"/>
      <c r="P37" s="13">
        <f t="shared" si="0"/>
        <v>0</v>
      </c>
      <c r="Q37" s="53">
        <v>0.3</v>
      </c>
      <c r="R37" s="17">
        <f t="shared" si="2"/>
        <v>0</v>
      </c>
      <c r="S37" s="54">
        <f t="shared" si="1"/>
        <v>0</v>
      </c>
      <c r="T37" s="6"/>
      <c r="U37" s="6"/>
      <c r="V37" s="6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48" x14ac:dyDescent="0.25">
      <c r="A38" s="8">
        <v>22</v>
      </c>
      <c r="B38" s="10" t="s">
        <v>41</v>
      </c>
      <c r="C38" s="9">
        <v>49.816000000000003</v>
      </c>
      <c r="D38" s="6">
        <v>14</v>
      </c>
      <c r="E38" s="55">
        <v>13</v>
      </c>
      <c r="F38" s="40" t="s">
        <v>97</v>
      </c>
      <c r="G38" s="17">
        <v>1</v>
      </c>
      <c r="H38" s="57">
        <v>0</v>
      </c>
      <c r="I38" s="13"/>
      <c r="J38" s="13"/>
      <c r="K38" s="13"/>
      <c r="L38" s="13">
        <v>0</v>
      </c>
      <c r="M38" s="13">
        <v>0</v>
      </c>
      <c r="N38" s="13">
        <v>0</v>
      </c>
      <c r="O38" s="13">
        <v>0</v>
      </c>
      <c r="P38" s="13">
        <f t="shared" si="0"/>
        <v>3.9</v>
      </c>
      <c r="Q38" s="53">
        <v>0.3</v>
      </c>
      <c r="R38" s="17">
        <v>1</v>
      </c>
      <c r="S38" s="54">
        <f t="shared" si="1"/>
        <v>7.6923076923076927E-2</v>
      </c>
      <c r="T38" s="6"/>
      <c r="U38" s="6"/>
      <c r="V38" s="6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60" x14ac:dyDescent="0.25">
      <c r="A39" s="8">
        <v>23</v>
      </c>
      <c r="B39" s="10" t="s">
        <v>42</v>
      </c>
      <c r="C39" s="9">
        <v>23.972000000000001</v>
      </c>
      <c r="D39" s="6">
        <v>0</v>
      </c>
      <c r="E39" s="55">
        <v>0</v>
      </c>
      <c r="F39" s="40" t="s">
        <v>97</v>
      </c>
      <c r="G39" s="17">
        <v>0</v>
      </c>
      <c r="H39" s="57">
        <v>0</v>
      </c>
      <c r="I39" s="13"/>
      <c r="J39" s="13"/>
      <c r="K39" s="13"/>
      <c r="L39" s="13"/>
      <c r="M39" s="13"/>
      <c r="N39" s="13"/>
      <c r="O39" s="13"/>
      <c r="P39" s="13">
        <f t="shared" si="0"/>
        <v>0</v>
      </c>
      <c r="Q39" s="53">
        <v>0.3</v>
      </c>
      <c r="R39" s="17">
        <f t="shared" si="2"/>
        <v>0</v>
      </c>
      <c r="S39" s="54">
        <f t="shared" si="1"/>
        <v>0</v>
      </c>
      <c r="T39" s="6"/>
      <c r="U39" s="6"/>
      <c r="V39" s="6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48" x14ac:dyDescent="0.25">
      <c r="A40" s="8">
        <v>24</v>
      </c>
      <c r="B40" s="10" t="s">
        <v>43</v>
      </c>
      <c r="C40" s="9">
        <v>31.5</v>
      </c>
      <c r="D40" s="6">
        <v>0</v>
      </c>
      <c r="E40" s="55">
        <v>0</v>
      </c>
      <c r="F40" s="40" t="s">
        <v>97</v>
      </c>
      <c r="G40" s="17">
        <v>0</v>
      </c>
      <c r="H40" s="57">
        <v>0</v>
      </c>
      <c r="I40" s="13"/>
      <c r="J40" s="13"/>
      <c r="K40" s="13"/>
      <c r="L40" s="13"/>
      <c r="M40" s="13"/>
      <c r="N40" s="13"/>
      <c r="O40" s="13"/>
      <c r="P40" s="13">
        <f t="shared" si="0"/>
        <v>0</v>
      </c>
      <c r="Q40" s="53">
        <v>0.3</v>
      </c>
      <c r="R40" s="17">
        <f t="shared" si="2"/>
        <v>0</v>
      </c>
      <c r="S40" s="54">
        <f t="shared" si="1"/>
        <v>0</v>
      </c>
      <c r="T40" s="6"/>
      <c r="U40" s="6"/>
      <c r="V40" s="6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48" x14ac:dyDescent="0.25">
      <c r="A41" s="8">
        <v>25</v>
      </c>
      <c r="B41" s="10" t="s">
        <v>44</v>
      </c>
      <c r="C41" s="9">
        <v>38.970999999999997</v>
      </c>
      <c r="D41" s="6">
        <v>5</v>
      </c>
      <c r="E41" s="55">
        <v>7</v>
      </c>
      <c r="F41" s="40" t="s">
        <v>97</v>
      </c>
      <c r="G41" s="17">
        <v>1</v>
      </c>
      <c r="H41" s="57">
        <v>0</v>
      </c>
      <c r="I41" s="13"/>
      <c r="J41" s="13"/>
      <c r="K41" s="13"/>
      <c r="L41" s="13">
        <v>0</v>
      </c>
      <c r="M41" s="13">
        <v>0</v>
      </c>
      <c r="N41" s="13">
        <v>0</v>
      </c>
      <c r="O41" s="13">
        <v>0</v>
      </c>
      <c r="P41" s="13">
        <f t="shared" si="0"/>
        <v>2.1</v>
      </c>
      <c r="Q41" s="53">
        <v>0.3</v>
      </c>
      <c r="R41" s="17">
        <f t="shared" si="2"/>
        <v>2</v>
      </c>
      <c r="S41" s="54">
        <f t="shared" si="1"/>
        <v>0.2857142857142857</v>
      </c>
      <c r="T41" s="6"/>
      <c r="U41" s="6"/>
      <c r="V41" s="6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60" x14ac:dyDescent="0.25">
      <c r="A42" s="8">
        <v>26</v>
      </c>
      <c r="B42" s="26" t="s">
        <v>45</v>
      </c>
      <c r="C42" s="9">
        <v>59.8</v>
      </c>
      <c r="D42" s="6">
        <v>0</v>
      </c>
      <c r="E42" s="55">
        <v>0</v>
      </c>
      <c r="F42" s="40" t="s">
        <v>97</v>
      </c>
      <c r="G42" s="17">
        <v>0</v>
      </c>
      <c r="H42" s="57">
        <v>0</v>
      </c>
      <c r="I42" s="13"/>
      <c r="J42" s="13"/>
      <c r="K42" s="13"/>
      <c r="L42" s="13"/>
      <c r="M42" s="13"/>
      <c r="N42" s="13"/>
      <c r="O42" s="13"/>
      <c r="P42" s="13">
        <f t="shared" si="0"/>
        <v>0</v>
      </c>
      <c r="Q42" s="53">
        <v>0.3</v>
      </c>
      <c r="R42" s="17">
        <f t="shared" si="2"/>
        <v>0</v>
      </c>
      <c r="S42" s="54">
        <f t="shared" si="1"/>
        <v>0</v>
      </c>
      <c r="T42" s="6"/>
      <c r="U42" s="6"/>
      <c r="V42" s="6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60" x14ac:dyDescent="0.25">
      <c r="A43" s="8">
        <v>27</v>
      </c>
      <c r="B43" s="10" t="s">
        <v>46</v>
      </c>
      <c r="C43" s="9">
        <v>28.702000000000002</v>
      </c>
      <c r="D43" s="6">
        <v>0</v>
      </c>
      <c r="E43" s="55">
        <v>0</v>
      </c>
      <c r="F43" s="40" t="s">
        <v>97</v>
      </c>
      <c r="G43" s="17">
        <v>0</v>
      </c>
      <c r="H43" s="57">
        <v>0</v>
      </c>
      <c r="I43" s="13"/>
      <c r="J43" s="13"/>
      <c r="K43" s="13"/>
      <c r="L43" s="13"/>
      <c r="M43" s="13"/>
      <c r="N43" s="13"/>
      <c r="O43" s="13"/>
      <c r="P43" s="13">
        <f t="shared" si="0"/>
        <v>0</v>
      </c>
      <c r="Q43" s="53">
        <v>0.3</v>
      </c>
      <c r="R43" s="17">
        <f t="shared" si="2"/>
        <v>0</v>
      </c>
      <c r="S43" s="54">
        <f t="shared" si="1"/>
        <v>0</v>
      </c>
      <c r="T43" s="6"/>
      <c r="U43" s="6"/>
      <c r="V43" s="6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48" x14ac:dyDescent="0.25">
      <c r="A44" s="8">
        <v>28</v>
      </c>
      <c r="B44" s="10" t="s">
        <v>47</v>
      </c>
      <c r="C44" s="9">
        <v>27.7</v>
      </c>
      <c r="D44" s="6">
        <v>0</v>
      </c>
      <c r="E44" s="55">
        <v>0</v>
      </c>
      <c r="F44" s="40" t="s">
        <v>97</v>
      </c>
      <c r="G44" s="17">
        <v>0</v>
      </c>
      <c r="H44" s="57">
        <v>0</v>
      </c>
      <c r="I44" s="13"/>
      <c r="J44" s="13"/>
      <c r="K44" s="13"/>
      <c r="L44" s="13"/>
      <c r="M44" s="13"/>
      <c r="N44" s="13"/>
      <c r="O44" s="13"/>
      <c r="P44" s="13">
        <f t="shared" si="0"/>
        <v>0</v>
      </c>
      <c r="Q44" s="53">
        <v>0.3</v>
      </c>
      <c r="R44" s="17">
        <f t="shared" si="2"/>
        <v>0</v>
      </c>
      <c r="S44" s="54">
        <f t="shared" si="1"/>
        <v>0</v>
      </c>
      <c r="T44" s="6"/>
      <c r="U44" s="6"/>
      <c r="V44" s="6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s="15" customFormat="1" ht="48" x14ac:dyDescent="0.25">
      <c r="A45" s="8">
        <v>29</v>
      </c>
      <c r="B45" s="10" t="s">
        <v>48</v>
      </c>
      <c r="C45" s="9">
        <v>41.25</v>
      </c>
      <c r="D45" s="6">
        <v>0</v>
      </c>
      <c r="E45" s="55">
        <v>0</v>
      </c>
      <c r="F45" s="40" t="s">
        <v>97</v>
      </c>
      <c r="G45" s="17">
        <v>0</v>
      </c>
      <c r="H45" s="57">
        <v>0</v>
      </c>
      <c r="I45" s="13"/>
      <c r="J45" s="13"/>
      <c r="K45" s="13"/>
      <c r="L45" s="13"/>
      <c r="M45" s="13"/>
      <c r="N45" s="13"/>
      <c r="O45" s="13"/>
      <c r="P45" s="13">
        <f t="shared" si="0"/>
        <v>0</v>
      </c>
      <c r="Q45" s="53">
        <v>0.3</v>
      </c>
      <c r="R45" s="17">
        <f t="shared" si="2"/>
        <v>0</v>
      </c>
      <c r="S45" s="54">
        <f t="shared" si="1"/>
        <v>0</v>
      </c>
      <c r="T45" s="6"/>
      <c r="U45" s="6"/>
      <c r="V45" s="6"/>
      <c r="W45" s="14"/>
      <c r="X45" s="7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</row>
    <row r="46" spans="1:51" ht="60" x14ac:dyDescent="0.25">
      <c r="A46" s="8">
        <v>30</v>
      </c>
      <c r="B46" s="10" t="s">
        <v>49</v>
      </c>
      <c r="C46" s="9">
        <v>41.254199999999997</v>
      </c>
      <c r="D46" s="6">
        <v>0</v>
      </c>
      <c r="E46" s="55">
        <v>0</v>
      </c>
      <c r="F46" s="40" t="s">
        <v>97</v>
      </c>
      <c r="G46" s="17">
        <v>0</v>
      </c>
      <c r="H46" s="57">
        <v>0</v>
      </c>
      <c r="I46" s="13"/>
      <c r="J46" s="13"/>
      <c r="K46" s="13"/>
      <c r="L46" s="13"/>
      <c r="M46" s="13"/>
      <c r="N46" s="13"/>
      <c r="O46" s="13"/>
      <c r="P46" s="13">
        <f t="shared" si="0"/>
        <v>0</v>
      </c>
      <c r="Q46" s="53">
        <v>0.3</v>
      </c>
      <c r="R46" s="17">
        <f t="shared" si="2"/>
        <v>0</v>
      </c>
      <c r="S46" s="54">
        <f t="shared" si="1"/>
        <v>0</v>
      </c>
      <c r="T46" s="6"/>
      <c r="U46" s="6"/>
      <c r="V46" s="6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60" x14ac:dyDescent="0.25">
      <c r="A47" s="8">
        <v>31</v>
      </c>
      <c r="B47" s="10" t="s">
        <v>50</v>
      </c>
      <c r="C47" s="9">
        <v>45.048999999999999</v>
      </c>
      <c r="D47" s="6">
        <v>0</v>
      </c>
      <c r="E47" s="55">
        <v>0</v>
      </c>
      <c r="F47" s="40" t="s">
        <v>97</v>
      </c>
      <c r="G47" s="17">
        <v>0</v>
      </c>
      <c r="H47" s="57">
        <v>0</v>
      </c>
      <c r="I47" s="13"/>
      <c r="J47" s="13"/>
      <c r="K47" s="13"/>
      <c r="L47" s="13"/>
      <c r="M47" s="13"/>
      <c r="N47" s="13"/>
      <c r="O47" s="13"/>
      <c r="P47" s="13">
        <f t="shared" si="0"/>
        <v>0</v>
      </c>
      <c r="Q47" s="53">
        <v>0.3</v>
      </c>
      <c r="R47" s="17">
        <f t="shared" si="2"/>
        <v>0</v>
      </c>
      <c r="S47" s="54">
        <f t="shared" si="1"/>
        <v>0</v>
      </c>
      <c r="T47" s="6"/>
      <c r="U47" s="6"/>
      <c r="V47" s="6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62.25" customHeight="1" x14ac:dyDescent="0.25">
      <c r="A48" s="8">
        <v>32</v>
      </c>
      <c r="B48" s="10" t="s">
        <v>51</v>
      </c>
      <c r="C48" s="9">
        <v>38.18</v>
      </c>
      <c r="D48" s="6">
        <v>0</v>
      </c>
      <c r="E48" s="55">
        <v>0</v>
      </c>
      <c r="F48" s="40" t="s">
        <v>97</v>
      </c>
      <c r="G48" s="17">
        <v>0</v>
      </c>
      <c r="H48" s="57">
        <v>0</v>
      </c>
      <c r="I48" s="13"/>
      <c r="J48" s="13"/>
      <c r="K48" s="13"/>
      <c r="L48" s="13"/>
      <c r="M48" s="13"/>
      <c r="N48" s="13"/>
      <c r="O48" s="13"/>
      <c r="P48" s="13">
        <f t="shared" si="0"/>
        <v>0</v>
      </c>
      <c r="Q48" s="53">
        <v>0.3</v>
      </c>
      <c r="R48" s="17">
        <f t="shared" si="2"/>
        <v>0</v>
      </c>
      <c r="S48" s="54">
        <f t="shared" si="1"/>
        <v>0</v>
      </c>
      <c r="T48" s="6"/>
      <c r="U48" s="6"/>
      <c r="V48" s="6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48" x14ac:dyDescent="0.25">
      <c r="A49" s="8">
        <v>33</v>
      </c>
      <c r="B49" s="10" t="s">
        <v>68</v>
      </c>
      <c r="C49" s="9">
        <v>22.2</v>
      </c>
      <c r="D49" s="6">
        <v>0</v>
      </c>
      <c r="E49" s="55">
        <v>0</v>
      </c>
      <c r="F49" s="40" t="s">
        <v>97</v>
      </c>
      <c r="G49" s="17">
        <v>0</v>
      </c>
      <c r="H49" s="57">
        <v>0</v>
      </c>
      <c r="I49" s="13"/>
      <c r="J49" s="13"/>
      <c r="K49" s="13"/>
      <c r="L49" s="13"/>
      <c r="M49" s="13"/>
      <c r="N49" s="13"/>
      <c r="O49" s="13"/>
      <c r="P49" s="13">
        <f t="shared" si="0"/>
        <v>0</v>
      </c>
      <c r="Q49" s="53">
        <v>0.3</v>
      </c>
      <c r="R49" s="17">
        <f t="shared" si="2"/>
        <v>0</v>
      </c>
      <c r="S49" s="54">
        <f t="shared" si="1"/>
        <v>0</v>
      </c>
      <c r="T49" s="6"/>
      <c r="U49" s="6"/>
      <c r="V49" s="6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36" x14ac:dyDescent="0.25">
      <c r="A50" s="8">
        <v>34</v>
      </c>
      <c r="B50" s="10" t="s">
        <v>52</v>
      </c>
      <c r="C50" s="9">
        <v>449.37060000000002</v>
      </c>
      <c r="D50" s="6">
        <v>34</v>
      </c>
      <c r="E50" s="55">
        <v>35</v>
      </c>
      <c r="F50" s="40" t="s">
        <v>97</v>
      </c>
      <c r="G50" s="17">
        <v>10</v>
      </c>
      <c r="H50" s="57">
        <v>0</v>
      </c>
      <c r="I50" s="13"/>
      <c r="J50" s="13"/>
      <c r="K50" s="13"/>
      <c r="L50" s="13">
        <v>2</v>
      </c>
      <c r="M50" s="13">
        <v>2</v>
      </c>
      <c r="N50" s="13">
        <v>0</v>
      </c>
      <c r="O50" s="13">
        <v>0</v>
      </c>
      <c r="P50" s="13">
        <f t="shared" si="0"/>
        <v>10.5</v>
      </c>
      <c r="Q50" s="53">
        <v>0.3</v>
      </c>
      <c r="R50" s="17">
        <f t="shared" si="2"/>
        <v>10</v>
      </c>
      <c r="S50" s="54">
        <f t="shared" si="1"/>
        <v>0.2857142857142857</v>
      </c>
      <c r="T50" s="6"/>
      <c r="U50" s="6"/>
      <c r="V50" s="6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36.75" x14ac:dyDescent="0.25">
      <c r="A51" s="8">
        <v>35</v>
      </c>
      <c r="B51" s="11" t="s">
        <v>53</v>
      </c>
      <c r="C51" s="9">
        <v>26.11</v>
      </c>
      <c r="D51" s="6">
        <v>0</v>
      </c>
      <c r="E51" s="55">
        <v>0</v>
      </c>
      <c r="F51" s="40" t="s">
        <v>97</v>
      </c>
      <c r="G51" s="17">
        <v>0</v>
      </c>
      <c r="H51" s="57">
        <v>0</v>
      </c>
      <c r="I51" s="13"/>
      <c r="J51" s="13"/>
      <c r="K51" s="13"/>
      <c r="L51" s="13"/>
      <c r="M51" s="13"/>
      <c r="N51" s="13"/>
      <c r="O51" s="13"/>
      <c r="P51" s="13">
        <f t="shared" si="0"/>
        <v>0</v>
      </c>
      <c r="Q51" s="53">
        <v>0.3</v>
      </c>
      <c r="R51" s="17">
        <f t="shared" si="2"/>
        <v>0</v>
      </c>
      <c r="S51" s="54">
        <f t="shared" si="1"/>
        <v>0</v>
      </c>
      <c r="T51" s="6"/>
      <c r="U51" s="6"/>
      <c r="V51" s="6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36.75" x14ac:dyDescent="0.25">
      <c r="A52" s="8">
        <v>36</v>
      </c>
      <c r="B52" s="11" t="s">
        <v>54</v>
      </c>
      <c r="C52" s="9">
        <v>18.93</v>
      </c>
      <c r="D52" s="6">
        <v>0</v>
      </c>
      <c r="E52" s="55">
        <v>0</v>
      </c>
      <c r="F52" s="40" t="s">
        <v>97</v>
      </c>
      <c r="G52" s="17">
        <v>0</v>
      </c>
      <c r="H52" s="57">
        <v>0</v>
      </c>
      <c r="I52" s="13"/>
      <c r="J52" s="13"/>
      <c r="K52" s="13"/>
      <c r="L52" s="13"/>
      <c r="M52" s="13"/>
      <c r="N52" s="13"/>
      <c r="O52" s="13"/>
      <c r="P52" s="13">
        <f t="shared" si="0"/>
        <v>0</v>
      </c>
      <c r="Q52" s="53">
        <v>0.3</v>
      </c>
      <c r="R52" s="17">
        <f t="shared" si="2"/>
        <v>0</v>
      </c>
      <c r="S52" s="54">
        <f t="shared" si="1"/>
        <v>0</v>
      </c>
      <c r="T52" s="6"/>
      <c r="U52" s="6"/>
      <c r="V52" s="6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36.75" x14ac:dyDescent="0.25">
      <c r="A53" s="8">
        <v>37</v>
      </c>
      <c r="B53" s="11" t="s">
        <v>55</v>
      </c>
      <c r="C53" s="9">
        <v>21.9</v>
      </c>
      <c r="D53" s="9">
        <v>0</v>
      </c>
      <c r="E53" s="38">
        <v>0</v>
      </c>
      <c r="F53" s="40" t="s">
        <v>97</v>
      </c>
      <c r="G53" s="17">
        <v>0</v>
      </c>
      <c r="H53" s="57">
        <v>0</v>
      </c>
      <c r="I53" s="13"/>
      <c r="J53" s="13"/>
      <c r="K53" s="13"/>
      <c r="L53" s="13"/>
      <c r="M53" s="13"/>
      <c r="N53" s="13"/>
      <c r="O53" s="13"/>
      <c r="P53" s="13">
        <f t="shared" si="0"/>
        <v>0</v>
      </c>
      <c r="Q53" s="53">
        <v>0.3</v>
      </c>
      <c r="R53" s="17">
        <f t="shared" si="2"/>
        <v>0</v>
      </c>
      <c r="S53" s="54">
        <f t="shared" si="1"/>
        <v>0</v>
      </c>
      <c r="T53" s="6"/>
      <c r="U53" s="6"/>
      <c r="V53" s="6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25.5" x14ac:dyDescent="0.25">
      <c r="A54" s="8">
        <v>38</v>
      </c>
      <c r="B54" s="11" t="s">
        <v>56</v>
      </c>
      <c r="C54" s="9">
        <v>8.4</v>
      </c>
      <c r="D54" s="9">
        <v>0</v>
      </c>
      <c r="E54" s="38">
        <v>0</v>
      </c>
      <c r="F54" s="40" t="s">
        <v>97</v>
      </c>
      <c r="G54" s="17">
        <v>0</v>
      </c>
      <c r="H54" s="57">
        <v>0</v>
      </c>
      <c r="I54" s="13"/>
      <c r="J54" s="13"/>
      <c r="K54" s="13"/>
      <c r="L54" s="13"/>
      <c r="M54" s="13"/>
      <c r="N54" s="13"/>
      <c r="O54" s="13"/>
      <c r="P54" s="13">
        <f t="shared" si="0"/>
        <v>0</v>
      </c>
      <c r="Q54" s="53">
        <v>0.3</v>
      </c>
      <c r="R54" s="17">
        <f t="shared" si="2"/>
        <v>0</v>
      </c>
      <c r="S54" s="54">
        <f t="shared" si="1"/>
        <v>0</v>
      </c>
      <c r="T54" s="6"/>
      <c r="U54" s="6"/>
      <c r="V54" s="6"/>
    </row>
    <row r="55" spans="1:51" ht="25.5" x14ac:dyDescent="0.25">
      <c r="A55" s="8">
        <v>39</v>
      </c>
      <c r="B55" s="11" t="s">
        <v>73</v>
      </c>
      <c r="C55" s="9">
        <v>5.62</v>
      </c>
      <c r="D55" s="9">
        <v>11</v>
      </c>
      <c r="E55" s="38">
        <v>8</v>
      </c>
      <c r="F55" s="40" t="s">
        <v>97</v>
      </c>
      <c r="G55" s="17">
        <v>3</v>
      </c>
      <c r="H55" s="57">
        <v>0</v>
      </c>
      <c r="I55" s="13"/>
      <c r="J55" s="13"/>
      <c r="K55" s="13"/>
      <c r="L55" s="13">
        <v>3</v>
      </c>
      <c r="M55" s="13">
        <v>3</v>
      </c>
      <c r="N55" s="13">
        <v>0</v>
      </c>
      <c r="O55" s="13">
        <v>0</v>
      </c>
      <c r="P55" s="13">
        <f t="shared" si="0"/>
        <v>2.4</v>
      </c>
      <c r="Q55" s="53">
        <v>0.3</v>
      </c>
      <c r="R55" s="17">
        <f t="shared" si="2"/>
        <v>2</v>
      </c>
      <c r="S55" s="54">
        <f t="shared" si="1"/>
        <v>0.25</v>
      </c>
      <c r="T55" s="6"/>
      <c r="U55" s="6"/>
      <c r="V55" s="6"/>
    </row>
    <row r="56" spans="1:51" ht="36.75" x14ac:dyDescent="0.25">
      <c r="A56" s="8">
        <v>40</v>
      </c>
      <c r="B56" s="11" t="s">
        <v>74</v>
      </c>
      <c r="C56" s="9">
        <v>22.54</v>
      </c>
      <c r="D56" s="9">
        <v>11</v>
      </c>
      <c r="E56" s="38">
        <v>8</v>
      </c>
      <c r="F56" s="40" t="s">
        <v>97</v>
      </c>
      <c r="G56" s="17">
        <v>3</v>
      </c>
      <c r="H56" s="57">
        <v>0</v>
      </c>
      <c r="I56" s="13"/>
      <c r="J56" s="13"/>
      <c r="K56" s="13"/>
      <c r="L56" s="13">
        <v>3</v>
      </c>
      <c r="M56" s="13">
        <v>3</v>
      </c>
      <c r="N56" s="13">
        <v>0</v>
      </c>
      <c r="O56" s="13">
        <v>0</v>
      </c>
      <c r="P56" s="13">
        <f t="shared" si="0"/>
        <v>2.4</v>
      </c>
      <c r="Q56" s="53">
        <v>0.3</v>
      </c>
      <c r="R56" s="17">
        <f t="shared" si="2"/>
        <v>2</v>
      </c>
      <c r="S56" s="54">
        <f t="shared" si="1"/>
        <v>0.25</v>
      </c>
      <c r="T56" s="6"/>
      <c r="U56" s="6"/>
      <c r="V56" s="6"/>
    </row>
    <row r="57" spans="1:51" ht="48.75" x14ac:dyDescent="0.25">
      <c r="A57" s="8">
        <v>41</v>
      </c>
      <c r="B57" s="11" t="s">
        <v>98</v>
      </c>
      <c r="C57" s="9">
        <f>SUM(C58:C89)</f>
        <v>512.99700000000007</v>
      </c>
      <c r="D57" s="9">
        <v>0</v>
      </c>
      <c r="E57" s="38">
        <f>SUM(E58:E89)</f>
        <v>5</v>
      </c>
      <c r="F57" s="40" t="s">
        <v>97</v>
      </c>
      <c r="G57" s="17">
        <v>0</v>
      </c>
      <c r="H57" s="57">
        <v>0</v>
      </c>
      <c r="I57" s="13"/>
      <c r="J57" s="13"/>
      <c r="K57" s="13"/>
      <c r="L57" s="13"/>
      <c r="M57" s="13"/>
      <c r="N57" s="13"/>
      <c r="O57" s="13"/>
      <c r="P57" s="53" t="s">
        <v>59</v>
      </c>
      <c r="Q57" s="53" t="s">
        <v>59</v>
      </c>
      <c r="R57" s="17" t="s">
        <v>59</v>
      </c>
      <c r="S57" s="54" t="s">
        <v>59</v>
      </c>
      <c r="T57" s="6"/>
      <c r="U57" s="6"/>
      <c r="V57" s="6"/>
      <c r="W57" s="6">
        <f>SUM(W58:W89)</f>
        <v>0</v>
      </c>
    </row>
    <row r="58" spans="1:51" ht="36.75" x14ac:dyDescent="0.25">
      <c r="A58" s="8" t="s">
        <v>99</v>
      </c>
      <c r="B58" s="11" t="s">
        <v>142</v>
      </c>
      <c r="C58" s="9">
        <v>10.199999999999999</v>
      </c>
      <c r="D58" s="9"/>
      <c r="E58" s="38">
        <v>0</v>
      </c>
      <c r="F58" s="40" t="s">
        <v>97</v>
      </c>
      <c r="G58" s="13"/>
      <c r="H58" s="13"/>
      <c r="I58" s="13"/>
      <c r="J58" s="13"/>
      <c r="K58" s="13"/>
      <c r="L58" s="13"/>
      <c r="M58" s="13"/>
      <c r="N58" s="13"/>
      <c r="O58" s="13"/>
      <c r="P58" s="13">
        <f>E58*Q58</f>
        <v>0</v>
      </c>
      <c r="Q58" s="53">
        <v>0.3</v>
      </c>
      <c r="R58" s="17">
        <f t="shared" ref="R58:R89" si="3">ROUNDDOWN(P58,0)</f>
        <v>0</v>
      </c>
      <c r="S58" s="54">
        <f>IF(E58&gt;0,R58/E58,0)</f>
        <v>0</v>
      </c>
      <c r="T58" s="6"/>
      <c r="U58" s="6"/>
      <c r="V58" s="6"/>
      <c r="W58" s="27"/>
    </row>
    <row r="59" spans="1:51" ht="36.75" x14ac:dyDescent="0.25">
      <c r="A59" s="8" t="s">
        <v>100</v>
      </c>
      <c r="B59" s="11" t="s">
        <v>143</v>
      </c>
      <c r="C59" s="9">
        <v>19.79</v>
      </c>
      <c r="D59" s="9"/>
      <c r="E59" s="38">
        <v>0</v>
      </c>
      <c r="F59" s="40" t="s">
        <v>97</v>
      </c>
      <c r="G59" s="13"/>
      <c r="H59" s="13"/>
      <c r="I59" s="13"/>
      <c r="J59" s="13"/>
      <c r="K59" s="13"/>
      <c r="L59" s="13"/>
      <c r="M59" s="13"/>
      <c r="N59" s="13"/>
      <c r="O59" s="13"/>
      <c r="P59" s="13">
        <f t="shared" ref="P59:P89" si="4">E59*Q59</f>
        <v>0</v>
      </c>
      <c r="Q59" s="53">
        <v>0.3</v>
      </c>
      <c r="R59" s="17">
        <f t="shared" si="3"/>
        <v>0</v>
      </c>
      <c r="S59" s="54">
        <f>IF(E59&gt;0,R59/E59,0)</f>
        <v>0</v>
      </c>
      <c r="T59" s="6"/>
      <c r="U59" s="6"/>
      <c r="V59" s="6"/>
      <c r="W59" s="27"/>
    </row>
    <row r="60" spans="1:51" ht="36.75" x14ac:dyDescent="0.25">
      <c r="A60" s="8" t="s">
        <v>101</v>
      </c>
      <c r="B60" s="11" t="s">
        <v>144</v>
      </c>
      <c r="C60" s="9">
        <v>16.43</v>
      </c>
      <c r="D60" s="9"/>
      <c r="E60" s="38">
        <v>0</v>
      </c>
      <c r="F60" s="40" t="s">
        <v>97</v>
      </c>
      <c r="G60" s="13"/>
      <c r="H60" s="13"/>
      <c r="I60" s="13"/>
      <c r="J60" s="13"/>
      <c r="K60" s="13"/>
      <c r="L60" s="13"/>
      <c r="M60" s="13"/>
      <c r="N60" s="13"/>
      <c r="O60" s="13"/>
      <c r="P60" s="13">
        <f t="shared" si="4"/>
        <v>0</v>
      </c>
      <c r="Q60" s="53">
        <v>0.3</v>
      </c>
      <c r="R60" s="17">
        <f t="shared" si="3"/>
        <v>0</v>
      </c>
      <c r="S60" s="54">
        <f t="shared" ref="S60:S89" si="5">IF(E60&gt;0,R60/E60,0)</f>
        <v>0</v>
      </c>
      <c r="T60" s="6"/>
      <c r="U60" s="6"/>
      <c r="V60" s="6"/>
      <c r="W60" s="27"/>
    </row>
    <row r="61" spans="1:51" ht="36.75" x14ac:dyDescent="0.25">
      <c r="A61" s="8" t="s">
        <v>102</v>
      </c>
      <c r="B61" s="11" t="s">
        <v>134</v>
      </c>
      <c r="C61" s="9">
        <v>9.1539999999999999</v>
      </c>
      <c r="D61" s="9"/>
      <c r="E61" s="38">
        <v>2</v>
      </c>
      <c r="F61" s="40" t="s">
        <v>97</v>
      </c>
      <c r="G61" s="13"/>
      <c r="H61" s="13"/>
      <c r="I61" s="13"/>
      <c r="J61" s="13"/>
      <c r="K61" s="13"/>
      <c r="L61" s="13"/>
      <c r="M61" s="13"/>
      <c r="N61" s="13"/>
      <c r="O61" s="13"/>
      <c r="P61" s="13">
        <f t="shared" si="4"/>
        <v>0.6</v>
      </c>
      <c r="Q61" s="53">
        <v>0.3</v>
      </c>
      <c r="R61" s="17">
        <f t="shared" si="3"/>
        <v>0</v>
      </c>
      <c r="S61" s="54">
        <f t="shared" si="5"/>
        <v>0</v>
      </c>
      <c r="T61" s="6"/>
      <c r="U61" s="6"/>
      <c r="V61" s="6"/>
      <c r="W61" s="27"/>
    </row>
    <row r="62" spans="1:51" ht="36.75" x14ac:dyDescent="0.25">
      <c r="A62" s="8" t="s">
        <v>103</v>
      </c>
      <c r="B62" s="11" t="s">
        <v>135</v>
      </c>
      <c r="C62" s="9">
        <v>35.76</v>
      </c>
      <c r="D62" s="9"/>
      <c r="E62" s="38">
        <v>0</v>
      </c>
      <c r="F62" s="40" t="s">
        <v>97</v>
      </c>
      <c r="G62" s="13"/>
      <c r="H62" s="13"/>
      <c r="I62" s="13"/>
      <c r="J62" s="13"/>
      <c r="K62" s="13"/>
      <c r="L62" s="13"/>
      <c r="M62" s="13"/>
      <c r="N62" s="13"/>
      <c r="O62" s="13"/>
      <c r="P62" s="13">
        <f t="shared" si="4"/>
        <v>0</v>
      </c>
      <c r="Q62" s="53">
        <v>0.3</v>
      </c>
      <c r="R62" s="17">
        <f t="shared" si="3"/>
        <v>0</v>
      </c>
      <c r="S62" s="54">
        <f t="shared" si="5"/>
        <v>0</v>
      </c>
      <c r="T62" s="6"/>
      <c r="U62" s="6"/>
      <c r="V62" s="6"/>
      <c r="W62" s="27"/>
    </row>
    <row r="63" spans="1:51" ht="25.5" x14ac:dyDescent="0.25">
      <c r="A63" s="8" t="s">
        <v>104</v>
      </c>
      <c r="B63" s="11" t="s">
        <v>145</v>
      </c>
      <c r="C63" s="9">
        <v>11.74</v>
      </c>
      <c r="D63" s="9"/>
      <c r="E63" s="38">
        <v>0</v>
      </c>
      <c r="F63" s="40" t="s">
        <v>97</v>
      </c>
      <c r="G63" s="13"/>
      <c r="H63" s="13"/>
      <c r="I63" s="13"/>
      <c r="J63" s="13"/>
      <c r="K63" s="13"/>
      <c r="L63" s="13"/>
      <c r="M63" s="13"/>
      <c r="N63" s="13"/>
      <c r="O63" s="13"/>
      <c r="P63" s="13">
        <f t="shared" si="4"/>
        <v>0</v>
      </c>
      <c r="Q63" s="53">
        <v>0.3</v>
      </c>
      <c r="R63" s="17">
        <f t="shared" si="3"/>
        <v>0</v>
      </c>
      <c r="S63" s="54">
        <f t="shared" si="5"/>
        <v>0</v>
      </c>
      <c r="T63" s="6"/>
      <c r="U63" s="6"/>
      <c r="V63" s="6"/>
      <c r="W63" s="27"/>
    </row>
    <row r="64" spans="1:51" ht="25.5" x14ac:dyDescent="0.25">
      <c r="A64" s="8" t="s">
        <v>105</v>
      </c>
      <c r="B64" s="11" t="s">
        <v>141</v>
      </c>
      <c r="C64" s="9">
        <v>9.3520000000000003</v>
      </c>
      <c r="D64" s="9"/>
      <c r="E64" s="38">
        <v>0</v>
      </c>
      <c r="F64" s="40" t="s">
        <v>97</v>
      </c>
      <c r="G64" s="13"/>
      <c r="H64" s="13"/>
      <c r="I64" s="13"/>
      <c r="J64" s="13"/>
      <c r="K64" s="13"/>
      <c r="L64" s="13"/>
      <c r="M64" s="13"/>
      <c r="N64" s="13"/>
      <c r="O64" s="13"/>
      <c r="P64" s="13">
        <f t="shared" si="4"/>
        <v>0</v>
      </c>
      <c r="Q64" s="53">
        <v>0.3</v>
      </c>
      <c r="R64" s="17">
        <f t="shared" si="3"/>
        <v>0</v>
      </c>
      <c r="S64" s="54">
        <f t="shared" si="5"/>
        <v>0</v>
      </c>
      <c r="T64" s="6"/>
      <c r="U64" s="6"/>
      <c r="V64" s="6"/>
      <c r="W64" s="27"/>
    </row>
    <row r="65" spans="1:23" ht="36.75" x14ac:dyDescent="0.25">
      <c r="A65" s="8" t="s">
        <v>106</v>
      </c>
      <c r="B65" s="11" t="s">
        <v>146</v>
      </c>
      <c r="C65" s="9">
        <v>14.38</v>
      </c>
      <c r="D65" s="9"/>
      <c r="E65" s="38">
        <v>0</v>
      </c>
      <c r="F65" s="40" t="s">
        <v>97</v>
      </c>
      <c r="G65" s="13"/>
      <c r="H65" s="13"/>
      <c r="I65" s="13"/>
      <c r="J65" s="13"/>
      <c r="K65" s="13"/>
      <c r="L65" s="13"/>
      <c r="M65" s="13"/>
      <c r="N65" s="13"/>
      <c r="O65" s="13"/>
      <c r="P65" s="13">
        <f t="shared" si="4"/>
        <v>0</v>
      </c>
      <c r="Q65" s="53">
        <v>0.3</v>
      </c>
      <c r="R65" s="17">
        <f t="shared" si="3"/>
        <v>0</v>
      </c>
      <c r="S65" s="54">
        <f t="shared" si="5"/>
        <v>0</v>
      </c>
      <c r="T65" s="6"/>
      <c r="U65" s="6"/>
      <c r="V65" s="6"/>
      <c r="W65" s="27"/>
    </row>
    <row r="66" spans="1:23" ht="36.75" x14ac:dyDescent="0.25">
      <c r="A66" s="8" t="s">
        <v>107</v>
      </c>
      <c r="B66" s="11" t="s">
        <v>147</v>
      </c>
      <c r="C66" s="9">
        <v>7.9720000000000004</v>
      </c>
      <c r="D66" s="9"/>
      <c r="E66" s="38">
        <v>0</v>
      </c>
      <c r="F66" s="40" t="s">
        <v>97</v>
      </c>
      <c r="G66" s="13"/>
      <c r="H66" s="13"/>
      <c r="I66" s="13"/>
      <c r="J66" s="13"/>
      <c r="K66" s="13"/>
      <c r="L66" s="13"/>
      <c r="M66" s="13"/>
      <c r="N66" s="13"/>
      <c r="O66" s="13"/>
      <c r="P66" s="13">
        <f t="shared" si="4"/>
        <v>0</v>
      </c>
      <c r="Q66" s="53">
        <v>0.3</v>
      </c>
      <c r="R66" s="17">
        <f t="shared" si="3"/>
        <v>0</v>
      </c>
      <c r="S66" s="54">
        <f t="shared" si="5"/>
        <v>0</v>
      </c>
      <c r="T66" s="6"/>
      <c r="U66" s="6"/>
      <c r="V66" s="6"/>
      <c r="W66" s="27"/>
    </row>
    <row r="67" spans="1:23" ht="36.75" x14ac:dyDescent="0.25">
      <c r="A67" s="8" t="s">
        <v>108</v>
      </c>
      <c r="B67" s="11" t="s">
        <v>136</v>
      </c>
      <c r="C67" s="9">
        <v>7.94</v>
      </c>
      <c r="D67" s="9"/>
      <c r="E67" s="38">
        <v>0</v>
      </c>
      <c r="F67" s="40" t="s">
        <v>97</v>
      </c>
      <c r="G67" s="13"/>
      <c r="H67" s="13"/>
      <c r="I67" s="13"/>
      <c r="J67" s="13"/>
      <c r="K67" s="13"/>
      <c r="L67" s="13"/>
      <c r="M67" s="13"/>
      <c r="N67" s="13"/>
      <c r="O67" s="13"/>
      <c r="P67" s="13">
        <f t="shared" si="4"/>
        <v>0</v>
      </c>
      <c r="Q67" s="53">
        <v>0.3</v>
      </c>
      <c r="R67" s="17">
        <f t="shared" si="3"/>
        <v>0</v>
      </c>
      <c r="S67" s="54">
        <f t="shared" si="5"/>
        <v>0</v>
      </c>
      <c r="T67" s="6"/>
      <c r="U67" s="6"/>
      <c r="V67" s="6"/>
      <c r="W67" s="27"/>
    </row>
    <row r="68" spans="1:23" ht="36.75" x14ac:dyDescent="0.25">
      <c r="A68" s="8" t="s">
        <v>109</v>
      </c>
      <c r="B68" s="11" t="s">
        <v>132</v>
      </c>
      <c r="C68" s="9">
        <v>14.68</v>
      </c>
      <c r="D68" s="9"/>
      <c r="E68" s="38">
        <v>0</v>
      </c>
      <c r="F68" s="40" t="s">
        <v>97</v>
      </c>
      <c r="G68" s="13"/>
      <c r="H68" s="13"/>
      <c r="I68" s="13"/>
      <c r="J68" s="13"/>
      <c r="K68" s="13"/>
      <c r="L68" s="13"/>
      <c r="M68" s="13"/>
      <c r="N68" s="13"/>
      <c r="O68" s="13"/>
      <c r="P68" s="13">
        <f t="shared" si="4"/>
        <v>0</v>
      </c>
      <c r="Q68" s="53">
        <v>0.3</v>
      </c>
      <c r="R68" s="17">
        <f t="shared" si="3"/>
        <v>0</v>
      </c>
      <c r="S68" s="54">
        <f t="shared" si="5"/>
        <v>0</v>
      </c>
      <c r="T68" s="6"/>
      <c r="U68" s="6"/>
      <c r="V68" s="6"/>
      <c r="W68" s="27"/>
    </row>
    <row r="69" spans="1:23" ht="36.75" x14ac:dyDescent="0.25">
      <c r="A69" s="8" t="s">
        <v>110</v>
      </c>
      <c r="B69" s="11" t="s">
        <v>148</v>
      </c>
      <c r="C69" s="9">
        <v>22.72</v>
      </c>
      <c r="D69" s="9"/>
      <c r="E69" s="38">
        <v>0</v>
      </c>
      <c r="F69" s="40" t="s">
        <v>97</v>
      </c>
      <c r="G69" s="13"/>
      <c r="H69" s="13"/>
      <c r="I69" s="13"/>
      <c r="J69" s="13"/>
      <c r="K69" s="13"/>
      <c r="L69" s="13"/>
      <c r="M69" s="13"/>
      <c r="N69" s="13"/>
      <c r="O69" s="13"/>
      <c r="P69" s="13">
        <f t="shared" si="4"/>
        <v>0</v>
      </c>
      <c r="Q69" s="53">
        <v>0.3</v>
      </c>
      <c r="R69" s="17">
        <f t="shared" si="3"/>
        <v>0</v>
      </c>
      <c r="S69" s="54">
        <f t="shared" si="5"/>
        <v>0</v>
      </c>
      <c r="T69" s="6"/>
      <c r="U69" s="6"/>
      <c r="V69" s="6"/>
      <c r="W69" s="27"/>
    </row>
    <row r="70" spans="1:23" ht="25.5" x14ac:dyDescent="0.25">
      <c r="A70" s="8" t="s">
        <v>111</v>
      </c>
      <c r="B70" s="11" t="s">
        <v>149</v>
      </c>
      <c r="C70" s="9">
        <v>5.0259999999999998</v>
      </c>
      <c r="D70" s="9"/>
      <c r="E70" s="38">
        <v>0</v>
      </c>
      <c r="F70" s="40" t="s">
        <v>97</v>
      </c>
      <c r="G70" s="13"/>
      <c r="H70" s="13"/>
      <c r="I70" s="13"/>
      <c r="J70" s="13"/>
      <c r="K70" s="13"/>
      <c r="L70" s="13"/>
      <c r="M70" s="13"/>
      <c r="N70" s="13"/>
      <c r="O70" s="13"/>
      <c r="P70" s="13">
        <f t="shared" si="4"/>
        <v>0</v>
      </c>
      <c r="Q70" s="53">
        <v>0.3</v>
      </c>
      <c r="R70" s="17">
        <f t="shared" si="3"/>
        <v>0</v>
      </c>
      <c r="S70" s="54">
        <f t="shared" si="5"/>
        <v>0</v>
      </c>
      <c r="T70" s="6"/>
      <c r="U70" s="6"/>
      <c r="V70" s="6"/>
      <c r="W70" s="27"/>
    </row>
    <row r="71" spans="1:23" ht="36.75" x14ac:dyDescent="0.25">
      <c r="A71" s="8" t="s">
        <v>112</v>
      </c>
      <c r="B71" s="11" t="s">
        <v>150</v>
      </c>
      <c r="C71" s="9">
        <v>12.250999999999999</v>
      </c>
      <c r="D71" s="9"/>
      <c r="E71" s="38">
        <v>0</v>
      </c>
      <c r="F71" s="40" t="s">
        <v>97</v>
      </c>
      <c r="G71" s="13"/>
      <c r="H71" s="13"/>
      <c r="I71" s="13"/>
      <c r="J71" s="13"/>
      <c r="K71" s="13"/>
      <c r="L71" s="13"/>
      <c r="M71" s="13"/>
      <c r="N71" s="13"/>
      <c r="O71" s="13"/>
      <c r="P71" s="13">
        <f t="shared" si="4"/>
        <v>0</v>
      </c>
      <c r="Q71" s="53">
        <v>0.3</v>
      </c>
      <c r="R71" s="17">
        <f t="shared" si="3"/>
        <v>0</v>
      </c>
      <c r="S71" s="54">
        <f t="shared" si="5"/>
        <v>0</v>
      </c>
      <c r="T71" s="6"/>
      <c r="U71" s="6"/>
      <c r="V71" s="6"/>
      <c r="W71" s="27"/>
    </row>
    <row r="72" spans="1:23" ht="36.75" x14ac:dyDescent="0.25">
      <c r="A72" s="8" t="s">
        <v>113</v>
      </c>
      <c r="B72" s="11" t="s">
        <v>139</v>
      </c>
      <c r="C72" s="9">
        <v>18.62</v>
      </c>
      <c r="D72" s="9"/>
      <c r="E72" s="38">
        <v>0</v>
      </c>
      <c r="F72" s="40" t="s">
        <v>97</v>
      </c>
      <c r="G72" s="13"/>
      <c r="H72" s="13"/>
      <c r="I72" s="13"/>
      <c r="J72" s="13"/>
      <c r="K72" s="13"/>
      <c r="L72" s="13"/>
      <c r="M72" s="13"/>
      <c r="N72" s="13"/>
      <c r="O72" s="13"/>
      <c r="P72" s="13">
        <f t="shared" si="4"/>
        <v>0</v>
      </c>
      <c r="Q72" s="53">
        <v>0.3</v>
      </c>
      <c r="R72" s="17">
        <f t="shared" si="3"/>
        <v>0</v>
      </c>
      <c r="S72" s="54">
        <f t="shared" si="5"/>
        <v>0</v>
      </c>
      <c r="T72" s="6"/>
      <c r="U72" s="6"/>
      <c r="V72" s="6"/>
      <c r="W72" s="27"/>
    </row>
    <row r="73" spans="1:23" ht="36.75" x14ac:dyDescent="0.25">
      <c r="A73" s="8" t="s">
        <v>114</v>
      </c>
      <c r="B73" s="11" t="s">
        <v>151</v>
      </c>
      <c r="C73" s="9">
        <v>20.247</v>
      </c>
      <c r="D73" s="9"/>
      <c r="E73" s="38">
        <v>0</v>
      </c>
      <c r="F73" s="40" t="s">
        <v>97</v>
      </c>
      <c r="G73" s="13"/>
      <c r="H73" s="13"/>
      <c r="I73" s="13"/>
      <c r="J73" s="13"/>
      <c r="K73" s="13"/>
      <c r="L73" s="13"/>
      <c r="M73" s="13"/>
      <c r="N73" s="13"/>
      <c r="O73" s="13"/>
      <c r="P73" s="13">
        <f t="shared" si="4"/>
        <v>0</v>
      </c>
      <c r="Q73" s="53">
        <v>0.3</v>
      </c>
      <c r="R73" s="17">
        <f t="shared" si="3"/>
        <v>0</v>
      </c>
      <c r="S73" s="54">
        <f t="shared" si="5"/>
        <v>0</v>
      </c>
      <c r="T73" s="6"/>
      <c r="U73" s="6"/>
      <c r="V73" s="6"/>
      <c r="W73" s="27"/>
    </row>
    <row r="74" spans="1:23" ht="36.75" x14ac:dyDescent="0.25">
      <c r="A74" s="8" t="s">
        <v>115</v>
      </c>
      <c r="B74" s="11" t="s">
        <v>138</v>
      </c>
      <c r="C74" s="9">
        <v>19.492000000000001</v>
      </c>
      <c r="D74" s="9"/>
      <c r="E74" s="38">
        <v>2</v>
      </c>
      <c r="F74" s="40" t="s">
        <v>97</v>
      </c>
      <c r="G74" s="13"/>
      <c r="H74" s="13"/>
      <c r="I74" s="13"/>
      <c r="J74" s="13"/>
      <c r="K74" s="13"/>
      <c r="L74" s="13"/>
      <c r="M74" s="13"/>
      <c r="N74" s="13"/>
      <c r="O74" s="13"/>
      <c r="P74" s="13">
        <f t="shared" si="4"/>
        <v>0.6</v>
      </c>
      <c r="Q74" s="53">
        <v>0.3</v>
      </c>
      <c r="R74" s="17">
        <f t="shared" si="3"/>
        <v>0</v>
      </c>
      <c r="S74" s="54">
        <f t="shared" si="5"/>
        <v>0</v>
      </c>
      <c r="T74" s="6"/>
      <c r="U74" s="6"/>
      <c r="V74" s="6"/>
      <c r="W74" s="27"/>
    </row>
    <row r="75" spans="1:23" ht="36.75" x14ac:dyDescent="0.25">
      <c r="A75" s="8" t="s">
        <v>116</v>
      </c>
      <c r="B75" s="11" t="s">
        <v>152</v>
      </c>
      <c r="C75" s="9">
        <v>10.278</v>
      </c>
      <c r="D75" s="9"/>
      <c r="E75" s="38">
        <v>0</v>
      </c>
      <c r="F75" s="40" t="s">
        <v>97</v>
      </c>
      <c r="G75" s="13"/>
      <c r="H75" s="13"/>
      <c r="I75" s="13"/>
      <c r="J75" s="13"/>
      <c r="K75" s="13"/>
      <c r="L75" s="13"/>
      <c r="M75" s="13"/>
      <c r="N75" s="13"/>
      <c r="O75" s="13"/>
      <c r="P75" s="13">
        <f t="shared" si="4"/>
        <v>0</v>
      </c>
      <c r="Q75" s="53">
        <v>0.3</v>
      </c>
      <c r="R75" s="17">
        <f t="shared" si="3"/>
        <v>0</v>
      </c>
      <c r="S75" s="54">
        <f t="shared" si="5"/>
        <v>0</v>
      </c>
      <c r="T75" s="6"/>
      <c r="U75" s="6"/>
      <c r="V75" s="6"/>
      <c r="W75" s="27"/>
    </row>
    <row r="76" spans="1:23" ht="36.75" x14ac:dyDescent="0.25">
      <c r="A76" s="8" t="s">
        <v>117</v>
      </c>
      <c r="B76" s="11" t="s">
        <v>153</v>
      </c>
      <c r="C76" s="9">
        <v>9.5809999999999995</v>
      </c>
      <c r="D76" s="9"/>
      <c r="E76" s="38">
        <v>0</v>
      </c>
      <c r="F76" s="40" t="s">
        <v>97</v>
      </c>
      <c r="G76" s="13"/>
      <c r="H76" s="13"/>
      <c r="I76" s="13"/>
      <c r="J76" s="13"/>
      <c r="K76" s="13"/>
      <c r="L76" s="13"/>
      <c r="M76" s="13"/>
      <c r="N76" s="13"/>
      <c r="O76" s="13"/>
      <c r="P76" s="13">
        <f t="shared" si="4"/>
        <v>0</v>
      </c>
      <c r="Q76" s="53">
        <v>0.3</v>
      </c>
      <c r="R76" s="17">
        <f t="shared" si="3"/>
        <v>0</v>
      </c>
      <c r="S76" s="54">
        <f t="shared" si="5"/>
        <v>0</v>
      </c>
      <c r="T76" s="6"/>
      <c r="U76" s="6"/>
      <c r="V76" s="6"/>
      <c r="W76" s="27"/>
    </row>
    <row r="77" spans="1:23" ht="36.75" x14ac:dyDescent="0.25">
      <c r="A77" s="8" t="s">
        <v>118</v>
      </c>
      <c r="B77" s="11" t="s">
        <v>131</v>
      </c>
      <c r="C77" s="9">
        <v>20.251000000000001</v>
      </c>
      <c r="D77" s="9"/>
      <c r="E77" s="38">
        <v>0</v>
      </c>
      <c r="F77" s="40" t="s">
        <v>97</v>
      </c>
      <c r="G77" s="13"/>
      <c r="H77" s="13"/>
      <c r="I77" s="13"/>
      <c r="J77" s="13"/>
      <c r="K77" s="13"/>
      <c r="L77" s="13"/>
      <c r="M77" s="13"/>
      <c r="N77" s="13"/>
      <c r="O77" s="13"/>
      <c r="P77" s="13">
        <f t="shared" si="4"/>
        <v>0</v>
      </c>
      <c r="Q77" s="53">
        <v>0.3</v>
      </c>
      <c r="R77" s="17">
        <f t="shared" si="3"/>
        <v>0</v>
      </c>
      <c r="S77" s="54">
        <f t="shared" si="5"/>
        <v>0</v>
      </c>
      <c r="T77" s="6"/>
      <c r="U77" s="6"/>
      <c r="V77" s="6"/>
      <c r="W77" s="27"/>
    </row>
    <row r="78" spans="1:23" ht="36.75" x14ac:dyDescent="0.25">
      <c r="A78" s="8" t="s">
        <v>119</v>
      </c>
      <c r="B78" s="11" t="s">
        <v>154</v>
      </c>
      <c r="C78" s="9">
        <v>12.74</v>
      </c>
      <c r="D78" s="9"/>
      <c r="E78" s="38">
        <v>0</v>
      </c>
      <c r="F78" s="40" t="s">
        <v>97</v>
      </c>
      <c r="G78" s="13"/>
      <c r="H78" s="13"/>
      <c r="I78" s="13"/>
      <c r="J78" s="13"/>
      <c r="K78" s="13"/>
      <c r="L78" s="13"/>
      <c r="M78" s="13"/>
      <c r="N78" s="13"/>
      <c r="O78" s="13"/>
      <c r="P78" s="13">
        <f t="shared" si="4"/>
        <v>0</v>
      </c>
      <c r="Q78" s="53">
        <v>0.3</v>
      </c>
      <c r="R78" s="17">
        <f t="shared" si="3"/>
        <v>0</v>
      </c>
      <c r="S78" s="54">
        <f t="shared" si="5"/>
        <v>0</v>
      </c>
      <c r="T78" s="6"/>
      <c r="U78" s="6"/>
      <c r="V78" s="6"/>
      <c r="W78" s="27"/>
    </row>
    <row r="79" spans="1:23" ht="36.75" x14ac:dyDescent="0.25">
      <c r="A79" s="8" t="s">
        <v>120</v>
      </c>
      <c r="B79" s="11" t="s">
        <v>140</v>
      </c>
      <c r="C79" s="9">
        <v>34.408000000000001</v>
      </c>
      <c r="D79" s="9"/>
      <c r="E79" s="38">
        <v>0</v>
      </c>
      <c r="F79" s="40" t="s">
        <v>97</v>
      </c>
      <c r="G79" s="13"/>
      <c r="H79" s="13"/>
      <c r="I79" s="13"/>
      <c r="J79" s="13"/>
      <c r="K79" s="13"/>
      <c r="L79" s="13"/>
      <c r="M79" s="13"/>
      <c r="N79" s="13"/>
      <c r="O79" s="13"/>
      <c r="P79" s="13">
        <f t="shared" si="4"/>
        <v>0</v>
      </c>
      <c r="Q79" s="53">
        <v>0.3</v>
      </c>
      <c r="R79" s="17">
        <f t="shared" si="3"/>
        <v>0</v>
      </c>
      <c r="S79" s="54">
        <f t="shared" si="5"/>
        <v>0</v>
      </c>
      <c r="T79" s="6"/>
      <c r="U79" s="6"/>
      <c r="V79" s="6"/>
      <c r="W79" s="27"/>
    </row>
    <row r="80" spans="1:23" ht="36.75" x14ac:dyDescent="0.25">
      <c r="A80" s="8" t="s">
        <v>121</v>
      </c>
      <c r="B80" s="11" t="s">
        <v>155</v>
      </c>
      <c r="C80" s="9">
        <v>12.932</v>
      </c>
      <c r="D80" s="9"/>
      <c r="E80" s="38">
        <v>0</v>
      </c>
      <c r="F80" s="40" t="s">
        <v>97</v>
      </c>
      <c r="G80" s="13"/>
      <c r="H80" s="13"/>
      <c r="I80" s="13"/>
      <c r="J80" s="13"/>
      <c r="K80" s="13"/>
      <c r="L80" s="13"/>
      <c r="M80" s="13"/>
      <c r="N80" s="13"/>
      <c r="O80" s="13"/>
      <c r="P80" s="13">
        <f t="shared" si="4"/>
        <v>0</v>
      </c>
      <c r="Q80" s="53">
        <v>0.3</v>
      </c>
      <c r="R80" s="17">
        <f t="shared" si="3"/>
        <v>0</v>
      </c>
      <c r="S80" s="54">
        <f t="shared" si="5"/>
        <v>0</v>
      </c>
      <c r="T80" s="6"/>
      <c r="U80" s="6"/>
      <c r="V80" s="6"/>
      <c r="W80" s="27"/>
    </row>
    <row r="81" spans="1:23" ht="36.75" x14ac:dyDescent="0.25">
      <c r="A81" s="8" t="s">
        <v>122</v>
      </c>
      <c r="B81" s="11" t="s">
        <v>133</v>
      </c>
      <c r="C81" s="9">
        <v>4.5469999999999997</v>
      </c>
      <c r="D81" s="9"/>
      <c r="E81" s="38">
        <v>0</v>
      </c>
      <c r="F81" s="40" t="s">
        <v>97</v>
      </c>
      <c r="G81" s="13"/>
      <c r="H81" s="13"/>
      <c r="I81" s="13"/>
      <c r="J81" s="13"/>
      <c r="K81" s="13"/>
      <c r="L81" s="13"/>
      <c r="M81" s="13"/>
      <c r="N81" s="13"/>
      <c r="O81" s="13"/>
      <c r="P81" s="13">
        <f t="shared" si="4"/>
        <v>0</v>
      </c>
      <c r="Q81" s="53">
        <v>0.3</v>
      </c>
      <c r="R81" s="17">
        <f t="shared" si="3"/>
        <v>0</v>
      </c>
      <c r="S81" s="54">
        <f t="shared" si="5"/>
        <v>0</v>
      </c>
      <c r="T81" s="6"/>
      <c r="U81" s="6"/>
      <c r="V81" s="6"/>
      <c r="W81" s="27"/>
    </row>
    <row r="82" spans="1:23" ht="36.75" x14ac:dyDescent="0.25">
      <c r="A82" s="8" t="s">
        <v>123</v>
      </c>
      <c r="B82" s="11" t="s">
        <v>156</v>
      </c>
      <c r="C82" s="9">
        <v>3.8919999999999999</v>
      </c>
      <c r="D82" s="9"/>
      <c r="E82" s="38">
        <v>0</v>
      </c>
      <c r="F82" s="40" t="s">
        <v>97</v>
      </c>
      <c r="G82" s="13"/>
      <c r="H82" s="13"/>
      <c r="I82" s="13"/>
      <c r="J82" s="13"/>
      <c r="K82" s="13"/>
      <c r="L82" s="13"/>
      <c r="M82" s="13"/>
      <c r="N82" s="13"/>
      <c r="O82" s="13"/>
      <c r="P82" s="13">
        <f t="shared" si="4"/>
        <v>0</v>
      </c>
      <c r="Q82" s="53">
        <v>0.3</v>
      </c>
      <c r="R82" s="17">
        <f t="shared" si="3"/>
        <v>0</v>
      </c>
      <c r="S82" s="54">
        <f t="shared" si="5"/>
        <v>0</v>
      </c>
      <c r="T82" s="6"/>
      <c r="U82" s="6"/>
      <c r="V82" s="6"/>
      <c r="W82" s="27"/>
    </row>
    <row r="83" spans="1:23" ht="36.75" x14ac:dyDescent="0.25">
      <c r="A83" s="8" t="s">
        <v>124</v>
      </c>
      <c r="B83" s="11" t="s">
        <v>157</v>
      </c>
      <c r="C83" s="9">
        <v>2.5539999999999998</v>
      </c>
      <c r="D83" s="9"/>
      <c r="E83" s="38">
        <v>0</v>
      </c>
      <c r="F83" s="40" t="s">
        <v>97</v>
      </c>
      <c r="G83" s="13"/>
      <c r="H83" s="13"/>
      <c r="I83" s="13"/>
      <c r="J83" s="13"/>
      <c r="K83" s="13"/>
      <c r="L83" s="13"/>
      <c r="M83" s="13"/>
      <c r="N83" s="13"/>
      <c r="O83" s="13"/>
      <c r="P83" s="13">
        <f t="shared" si="4"/>
        <v>0</v>
      </c>
      <c r="Q83" s="53">
        <v>0.3</v>
      </c>
      <c r="R83" s="17">
        <f t="shared" si="3"/>
        <v>0</v>
      </c>
      <c r="S83" s="54">
        <f t="shared" si="5"/>
        <v>0</v>
      </c>
      <c r="T83" s="6"/>
      <c r="U83" s="6"/>
      <c r="V83" s="6"/>
      <c r="W83" s="27"/>
    </row>
    <row r="84" spans="1:23" ht="36.75" x14ac:dyDescent="0.25">
      <c r="A84" s="8" t="s">
        <v>125</v>
      </c>
      <c r="B84" s="11" t="s">
        <v>158</v>
      </c>
      <c r="C84" s="9">
        <v>27.66</v>
      </c>
      <c r="D84" s="9"/>
      <c r="E84" s="38">
        <v>0</v>
      </c>
      <c r="F84" s="40" t="s">
        <v>97</v>
      </c>
      <c r="G84" s="13"/>
      <c r="H84" s="13"/>
      <c r="I84" s="13"/>
      <c r="J84" s="13"/>
      <c r="K84" s="13"/>
      <c r="L84" s="13"/>
      <c r="M84" s="13"/>
      <c r="N84" s="13"/>
      <c r="O84" s="13"/>
      <c r="P84" s="13">
        <f t="shared" si="4"/>
        <v>0</v>
      </c>
      <c r="Q84" s="53">
        <v>0.3</v>
      </c>
      <c r="R84" s="17">
        <f t="shared" si="3"/>
        <v>0</v>
      </c>
      <c r="S84" s="54">
        <f t="shared" si="5"/>
        <v>0</v>
      </c>
      <c r="T84" s="6"/>
      <c r="U84" s="6"/>
      <c r="V84" s="6"/>
      <c r="W84" s="27"/>
    </row>
    <row r="85" spans="1:23" ht="36.75" x14ac:dyDescent="0.25">
      <c r="A85" s="8" t="s">
        <v>126</v>
      </c>
      <c r="B85" s="11" t="s">
        <v>159</v>
      </c>
      <c r="C85" s="9">
        <v>15.72</v>
      </c>
      <c r="D85" s="9"/>
      <c r="E85" s="38">
        <v>0</v>
      </c>
      <c r="F85" s="40" t="s">
        <v>97</v>
      </c>
      <c r="G85" s="13"/>
      <c r="H85" s="13"/>
      <c r="I85" s="13"/>
      <c r="J85" s="13"/>
      <c r="K85" s="13"/>
      <c r="L85" s="13"/>
      <c r="M85" s="13"/>
      <c r="N85" s="13"/>
      <c r="O85" s="13"/>
      <c r="P85" s="13">
        <f t="shared" si="4"/>
        <v>0</v>
      </c>
      <c r="Q85" s="53">
        <v>0.3</v>
      </c>
      <c r="R85" s="17">
        <f t="shared" si="3"/>
        <v>0</v>
      </c>
      <c r="S85" s="54">
        <f t="shared" si="5"/>
        <v>0</v>
      </c>
      <c r="T85" s="6"/>
      <c r="U85" s="6"/>
      <c r="V85" s="6"/>
      <c r="W85" s="27"/>
    </row>
    <row r="86" spans="1:23" ht="36.75" x14ac:dyDescent="0.25">
      <c r="A86" s="8" t="s">
        <v>127</v>
      </c>
      <c r="B86" s="11" t="s">
        <v>137</v>
      </c>
      <c r="C86" s="9">
        <v>42.37</v>
      </c>
      <c r="D86" s="9"/>
      <c r="E86" s="38">
        <v>0</v>
      </c>
      <c r="F86" s="40" t="s">
        <v>97</v>
      </c>
      <c r="G86" s="13"/>
      <c r="H86" s="13"/>
      <c r="I86" s="13"/>
      <c r="J86" s="13"/>
      <c r="K86" s="13"/>
      <c r="L86" s="13"/>
      <c r="M86" s="13"/>
      <c r="N86" s="13"/>
      <c r="O86" s="13"/>
      <c r="P86" s="13">
        <f t="shared" si="4"/>
        <v>0</v>
      </c>
      <c r="Q86" s="53">
        <v>0.3</v>
      </c>
      <c r="R86" s="17">
        <f t="shared" si="3"/>
        <v>0</v>
      </c>
      <c r="S86" s="54">
        <f t="shared" si="5"/>
        <v>0</v>
      </c>
      <c r="T86" s="6"/>
      <c r="U86" s="6"/>
      <c r="V86" s="6"/>
      <c r="W86" s="27"/>
    </row>
    <row r="87" spans="1:23" ht="36.75" x14ac:dyDescent="0.25">
      <c r="A87" s="8" t="s">
        <v>128</v>
      </c>
      <c r="B87" s="11" t="s">
        <v>160</v>
      </c>
      <c r="C87" s="9">
        <v>15.71</v>
      </c>
      <c r="D87" s="9"/>
      <c r="E87" s="38">
        <v>0</v>
      </c>
      <c r="F87" s="40" t="s">
        <v>97</v>
      </c>
      <c r="G87" s="13"/>
      <c r="H87" s="13"/>
      <c r="I87" s="13"/>
      <c r="J87" s="13"/>
      <c r="K87" s="13"/>
      <c r="L87" s="13"/>
      <c r="M87" s="13"/>
      <c r="N87" s="13"/>
      <c r="O87" s="13"/>
      <c r="P87" s="13">
        <f t="shared" si="4"/>
        <v>0</v>
      </c>
      <c r="Q87" s="53">
        <v>0.3</v>
      </c>
      <c r="R87" s="17">
        <f t="shared" si="3"/>
        <v>0</v>
      </c>
      <c r="S87" s="54">
        <f t="shared" si="5"/>
        <v>0</v>
      </c>
      <c r="T87" s="6"/>
      <c r="U87" s="6"/>
      <c r="V87" s="6"/>
      <c r="W87" s="27"/>
    </row>
    <row r="88" spans="1:23" ht="25.5" x14ac:dyDescent="0.25">
      <c r="A88" s="8" t="s">
        <v>129</v>
      </c>
      <c r="B88" s="11" t="s">
        <v>161</v>
      </c>
      <c r="C88" s="9">
        <v>16.920000000000002</v>
      </c>
      <c r="D88" s="9"/>
      <c r="E88" s="38">
        <v>1</v>
      </c>
      <c r="F88" s="40" t="s">
        <v>97</v>
      </c>
      <c r="G88" s="13"/>
      <c r="H88" s="13"/>
      <c r="I88" s="13"/>
      <c r="J88" s="13"/>
      <c r="K88" s="13"/>
      <c r="L88" s="13"/>
      <c r="M88" s="13"/>
      <c r="N88" s="13"/>
      <c r="O88" s="13"/>
      <c r="P88" s="13">
        <f t="shared" si="4"/>
        <v>0.3</v>
      </c>
      <c r="Q88" s="53">
        <v>0.3</v>
      </c>
      <c r="R88" s="17">
        <f t="shared" si="3"/>
        <v>0</v>
      </c>
      <c r="S88" s="54">
        <f t="shared" si="5"/>
        <v>0</v>
      </c>
      <c r="T88" s="6"/>
      <c r="U88" s="6"/>
      <c r="V88" s="6"/>
      <c r="W88" s="27"/>
    </row>
    <row r="89" spans="1:23" ht="36.75" x14ac:dyDescent="0.25">
      <c r="A89" s="8" t="s">
        <v>130</v>
      </c>
      <c r="B89" s="11" t="s">
        <v>162</v>
      </c>
      <c r="C89" s="9">
        <v>27.68</v>
      </c>
      <c r="D89" s="9"/>
      <c r="E89" s="38">
        <v>0</v>
      </c>
      <c r="F89" s="40" t="s">
        <v>97</v>
      </c>
      <c r="G89" s="13"/>
      <c r="H89" s="13"/>
      <c r="I89" s="13"/>
      <c r="J89" s="13"/>
      <c r="K89" s="13"/>
      <c r="L89" s="13"/>
      <c r="M89" s="13"/>
      <c r="N89" s="13"/>
      <c r="O89" s="13"/>
      <c r="P89" s="13">
        <f t="shared" si="4"/>
        <v>0</v>
      </c>
      <c r="Q89" s="53">
        <v>0.3</v>
      </c>
      <c r="R89" s="17">
        <f t="shared" si="3"/>
        <v>0</v>
      </c>
      <c r="S89" s="54">
        <f t="shared" si="5"/>
        <v>0</v>
      </c>
      <c r="T89" s="6"/>
      <c r="U89" s="6"/>
      <c r="V89" s="6"/>
      <c r="W89" s="27"/>
    </row>
    <row r="90" spans="1:23" s="20" customFormat="1" ht="25.5" customHeight="1" x14ac:dyDescent="0.25">
      <c r="A90" s="19"/>
      <c r="B90" s="19" t="s">
        <v>60</v>
      </c>
      <c r="C90" s="19">
        <f>SUM(C58:C89,C12:C56)</f>
        <v>1920.3858000000002</v>
      </c>
      <c r="D90" s="19">
        <f>SUM(D57,D12:D56)</f>
        <v>145</v>
      </c>
      <c r="E90" s="19">
        <f t="shared" ref="E90" si="6">SUM(E58:E89,E12:E56)</f>
        <v>127</v>
      </c>
      <c r="F90" s="19" t="s">
        <v>61</v>
      </c>
      <c r="G90" s="19">
        <f t="shared" ref="G90" si="7">SUM(G58:G89,G12:G56)</f>
        <v>29</v>
      </c>
      <c r="H90" s="19" t="s">
        <v>59</v>
      </c>
      <c r="I90" s="19">
        <f t="shared" ref="I90:P90" si="8">SUM(I58:I89,I12:I56)</f>
        <v>0</v>
      </c>
      <c r="J90" s="19">
        <f t="shared" si="8"/>
        <v>0</v>
      </c>
      <c r="K90" s="19">
        <f t="shared" si="8"/>
        <v>0</v>
      </c>
      <c r="L90" s="19">
        <f t="shared" si="8"/>
        <v>8</v>
      </c>
      <c r="M90" s="19">
        <f t="shared" si="8"/>
        <v>8</v>
      </c>
      <c r="N90" s="19">
        <f t="shared" si="8"/>
        <v>0</v>
      </c>
      <c r="O90" s="19">
        <f t="shared" si="8"/>
        <v>0</v>
      </c>
      <c r="P90" s="19">
        <f t="shared" si="8"/>
        <v>38.099999999999994</v>
      </c>
      <c r="Q90" s="19"/>
      <c r="R90" s="19">
        <f t="shared" ref="R90" si="9">SUM(R58:R89,R12:R56)</f>
        <v>28</v>
      </c>
      <c r="S90" s="19">
        <f>IF(E90=0,0,R90/E90*100)</f>
        <v>22.047244094488189</v>
      </c>
      <c r="T90" s="19">
        <f t="shared" ref="T90:V90" si="10">SUM(T58:T89,T12:T56)</f>
        <v>0</v>
      </c>
      <c r="U90" s="19">
        <f t="shared" si="10"/>
        <v>0</v>
      </c>
      <c r="V90" s="19">
        <f t="shared" si="10"/>
        <v>0</v>
      </c>
    </row>
    <row r="91" spans="1:23" s="20" customFormat="1" ht="25.5" customHeight="1" x14ac:dyDescent="0.25">
      <c r="A91" s="23"/>
      <c r="B91" s="23"/>
      <c r="C91" s="23"/>
      <c r="D91" s="23"/>
      <c r="E91" s="23"/>
      <c r="F91" s="23"/>
      <c r="G91" s="23"/>
      <c r="H91" s="77"/>
      <c r="I91" s="77"/>
      <c r="J91" s="77"/>
      <c r="K91" s="77"/>
      <c r="L91" s="77"/>
      <c r="M91" s="77"/>
      <c r="N91" s="77"/>
      <c r="O91" s="77"/>
      <c r="P91" s="23"/>
      <c r="Q91" s="23"/>
      <c r="R91" s="23"/>
      <c r="S91" s="51"/>
      <c r="T91" s="51"/>
      <c r="U91" s="24"/>
      <c r="V91" s="24"/>
      <c r="W91" s="24"/>
    </row>
    <row r="92" spans="1:23" s="20" customFormat="1" ht="33" customHeight="1" x14ac:dyDescent="0.25">
      <c r="A92" s="23"/>
      <c r="B92" s="52" t="s">
        <v>62</v>
      </c>
      <c r="C92" s="78" t="s">
        <v>64</v>
      </c>
      <c r="D92" s="78"/>
      <c r="E92" s="78"/>
      <c r="F92" s="78"/>
      <c r="G92" s="67"/>
      <c r="H92" s="67"/>
      <c r="I92" s="67"/>
      <c r="J92" s="79" t="s">
        <v>67</v>
      </c>
      <c r="K92" s="79"/>
      <c r="L92" s="79"/>
      <c r="M92" s="80" t="s">
        <v>208</v>
      </c>
      <c r="N92" s="80"/>
      <c r="O92" s="80"/>
      <c r="P92" s="80"/>
      <c r="Q92" s="80"/>
      <c r="R92" s="23"/>
      <c r="S92" s="51"/>
      <c r="T92" s="51"/>
      <c r="U92" s="24"/>
      <c r="V92" s="24"/>
      <c r="W92" s="24"/>
    </row>
    <row r="93" spans="1:23" s="20" customFormat="1" ht="25.5" customHeight="1" x14ac:dyDescent="0.25">
      <c r="A93" s="23"/>
      <c r="B93"/>
      <c r="C93" s="65" t="s">
        <v>63</v>
      </c>
      <c r="D93" s="65"/>
      <c r="E93" s="65"/>
      <c r="F93" s="65"/>
      <c r="G93" s="65" t="s">
        <v>65</v>
      </c>
      <c r="H93" s="65"/>
      <c r="I93" s="65"/>
      <c r="J93" s="69" t="s">
        <v>66</v>
      </c>
      <c r="K93" s="69"/>
      <c r="L93" s="69"/>
      <c r="M93" s="1"/>
      <c r="N93" s="1"/>
      <c r="O93" s="23"/>
      <c r="P93" s="23"/>
      <c r="Q93" s="23"/>
      <c r="R93" s="23"/>
      <c r="S93" s="51"/>
      <c r="T93" s="51"/>
      <c r="U93" s="24"/>
      <c r="V93" s="24"/>
      <c r="W93" s="24"/>
    </row>
  </sheetData>
  <mergeCells count="38">
    <mergeCell ref="C93:F93"/>
    <mergeCell ref="G93:I93"/>
    <mergeCell ref="J93:L93"/>
    <mergeCell ref="Q8:Q10"/>
    <mergeCell ref="R8:R10"/>
    <mergeCell ref="H91:O91"/>
    <mergeCell ref="C92:F92"/>
    <mergeCell ref="G92:I92"/>
    <mergeCell ref="J92:L92"/>
    <mergeCell ref="M92:Q92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14</vt:i4>
      </vt:variant>
    </vt:vector>
  </HeadingPairs>
  <TitlesOfParts>
    <vt:vector size="22" baseType="lpstr">
      <vt:lpstr>Лимит</vt:lpstr>
      <vt:lpstr>Лось</vt:lpstr>
      <vt:lpstr>Благородный олень</vt:lpstr>
      <vt:lpstr>Пятнистый олень</vt:lpstr>
      <vt:lpstr>Рысь</vt:lpstr>
      <vt:lpstr>Барсук</vt:lpstr>
      <vt:lpstr>Выдра</vt:lpstr>
      <vt:lpstr>Бурый медведь</vt:lpstr>
      <vt:lpstr>Барсук!Заголовки_для_печати</vt:lpstr>
      <vt:lpstr>'Благородный олень'!Заголовки_для_печати</vt:lpstr>
      <vt:lpstr>'Бурый медведь'!Заголовки_для_печати</vt:lpstr>
      <vt:lpstr>Выдра!Заголовки_для_печати</vt:lpstr>
      <vt:lpstr>Лось!Заголовки_для_печати</vt:lpstr>
      <vt:lpstr>'Пятнистый олень'!Заголовки_для_печати</vt:lpstr>
      <vt:lpstr>Рысь!Заголовки_для_печати</vt:lpstr>
      <vt:lpstr>Барсук!Область_печати</vt:lpstr>
      <vt:lpstr>'Благородный олень'!Область_печати</vt:lpstr>
      <vt:lpstr>'Бурый медведь'!Область_печати</vt:lpstr>
      <vt:lpstr>Выдра!Область_печати</vt:lpstr>
      <vt:lpstr>Лось!Область_печати</vt:lpstr>
      <vt:lpstr>'Пятнистый олень'!Область_печати</vt:lpstr>
      <vt:lpstr>Рысь!Область_печати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2025-04-09T07:51:50Z</cp:lastPrinted>
  <dcterms:created xsi:type="dcterms:W3CDTF">2021-03-12T07:37:37Z</dcterms:created>
  <dcterms:modified xsi:type="dcterms:W3CDTF">2025-04-11T12:44:58Z</dcterms:modified>
</cp:coreProperties>
</file>